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firstSheet="23" activeTab="24"/>
  </bookViews>
  <sheets>
    <sheet name="Mobility servizi 24-26" sheetId="35" r:id="rId1"/>
    <sheet name=" Mob.pian trie.servizi 24-25-26" sheetId="4" r:id="rId2"/>
    <sheet name="invest+lavor Mobility 24-26 mik" sheetId="33" r:id="rId3"/>
    <sheet name="Mob.pian trienn.lavori 24-25-26" sheetId="23" r:id="rId4"/>
    <sheet name="Tributi servizi 24-26" sheetId="36" r:id="rId5"/>
    <sheet name="Trib.piano trie.servizi 24-26" sheetId="37" r:id="rId6"/>
    <sheet name="Trib.invest.e lavori 24-26" sheetId="38" r:id="rId7"/>
    <sheet name="Tri.pian trienn.lavori 24-26" sheetId="39" r:id="rId8"/>
    <sheet name="SMS servizi 24-26" sheetId="40" r:id="rId9"/>
    <sheet name="SMS.piano trie.servizi 24-26" sheetId="41" r:id="rId10"/>
    <sheet name="SMS invest+lavori 24-26" sheetId="42" r:id="rId11"/>
    <sheet name="SMS.pian trienn.lavori 24-26" sheetId="43" r:id="rId12"/>
    <sheet name="Ostello servizi 24-26" sheetId="44" r:id="rId13"/>
    <sheet name="Ost.piano trie.servizi 24-26" sheetId="45" r:id="rId14"/>
    <sheet name="Ostel.invest+lavori 24-26" sheetId="46" r:id="rId15"/>
    <sheet name="Ost.pian trienn.lavori 24-26" sheetId="47" r:id="rId16"/>
    <sheet name="BAR servizi 24-26" sheetId="48" r:id="rId17"/>
    <sheet name="BAR.piano trie.servizi 24-26" sheetId="49" r:id="rId18"/>
    <sheet name="BAR invest+lavori 24-26" sheetId="50" r:id="rId19"/>
    <sheet name="BAR.pian trienn.lavori 24-26" sheetId="51" r:id="rId20"/>
    <sheet name="Bagni Pubbl. - servizi 24-26" sheetId="52" r:id="rId21"/>
    <sheet name="BAGNI.piano trie.servizi 24-26" sheetId="53" r:id="rId22"/>
    <sheet name="BAGNI PUB.INVEST+COSTI 24-26" sheetId="54" r:id="rId23"/>
    <sheet name="BAGNI.pian trienn.lavori 24-26" sheetId="55" r:id="rId24"/>
    <sheet name="PROG.TRIEN.SERVIZI 24-26" sheetId="56"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2" hidden="1">'BAGNI PUB.INVEST+COSTI 24-26'!#REF!</definedName>
    <definedName name="_xlnm._FilterDatabase" localSheetId="18" hidden="1">'BAR invest+lavori 24-26'!#REF!</definedName>
    <definedName name="_xlnm._FilterDatabase" localSheetId="2" hidden="1">'invest+lavor Mobility 24-26 mik'!$G$3:$G$42</definedName>
    <definedName name="_xlnm._FilterDatabase" localSheetId="0" hidden="1">'Mobility servizi 24-26'!#REF!</definedName>
    <definedName name="_xlnm._FilterDatabase" localSheetId="14" hidden="1">'Ostel.invest+lavori 24-26'!#REF!</definedName>
    <definedName name="_xlnm._FilterDatabase" localSheetId="24" hidden="1">'PROG.TRIEN.SERVIZI 24-26'!$A$12:$Z$182</definedName>
    <definedName name="_xlnm._FilterDatabase" localSheetId="10" hidden="1">'SMS invest+lavori 24-26'!#REF!</definedName>
    <definedName name="_xlnm._FilterDatabase" localSheetId="6" hidden="1">'Trib.invest.e lavori 24-26'!#REF!</definedName>
    <definedName name="_xlnm.Print_Area" localSheetId="1">' Mob.pian trie.servizi 24-25-26'!$A$1:$Z$107</definedName>
    <definedName name="_xlnm.Print_Area" localSheetId="22">'BAGNI PUB.INVEST+COSTI 24-26'!$A$3:$F$13</definedName>
    <definedName name="_xlnm.Print_Area" localSheetId="20">'Bagni Pubbl. - servizi 24-26'!$A$1:$D$27</definedName>
    <definedName name="_xlnm.Print_Area" localSheetId="23">'BAGNI.pian trienn.lavori 24-26'!$A$2:$Y$55</definedName>
    <definedName name="_xlnm.Print_Area" localSheetId="21">'BAGNI.piano trie.servizi 24-26'!$A$1:$Z$51</definedName>
    <definedName name="_xlnm.Print_Area" localSheetId="18">'BAR invest+lavori 24-26'!$A$3:$F$15</definedName>
    <definedName name="_xlnm.Print_Area" localSheetId="16">'BAR servizi 24-26'!$C$1:$F$40</definedName>
    <definedName name="_xlnm.Print_Area" localSheetId="19">'BAR.pian trienn.lavori 24-26'!$A$2:$Y$57</definedName>
    <definedName name="_xlnm.Print_Area" localSheetId="17">'BAR.piano trie.servizi 24-26'!$A$1:$Z$55</definedName>
    <definedName name="_xlnm.Print_Area" localSheetId="2">'invest+lavor Mobility 24-26 mik'!$A$1:$G$43</definedName>
    <definedName name="_xlnm.Print_Area" localSheetId="3">'Mob.pian trienn.lavori 24-25-26'!$A$2:$Y$84</definedName>
    <definedName name="_xlnm.Print_Area" localSheetId="0">'Mobility servizi 24-26'!$Q$1:$U$220</definedName>
    <definedName name="_xlnm.Print_Area" localSheetId="15">'Ost.pian trienn.lavori 24-26'!$A$2:$Y$58</definedName>
    <definedName name="_xlnm.Print_Area" localSheetId="13">'Ost.piano trie.servizi 24-26'!$A$1:$Z$55</definedName>
    <definedName name="_xlnm.Print_Area" localSheetId="14">'Ostel.invest+lavori 24-26'!$A$1:$F$16</definedName>
    <definedName name="_xlnm.Print_Area" localSheetId="12">'Ostello servizi 24-26'!$A$1:$O$31</definedName>
    <definedName name="_xlnm.Print_Area" localSheetId="24">'PROG.TRIEN.SERVIZI 24-26'!$A$1:$Z$190</definedName>
    <definedName name="_xlnm.Print_Area" localSheetId="10">'SMS invest+lavori 24-26'!$A$1:$N$15</definedName>
    <definedName name="_xlnm.Print_Area" localSheetId="8">'SMS servizi 24-26'!$A$1:$D$27</definedName>
    <definedName name="_xlnm.Print_Area" localSheetId="11">'SMS.pian trienn.lavori 24-26'!$A$2:$Y$52</definedName>
    <definedName name="_xlnm.Print_Area" localSheetId="9">'SMS.piano trie.servizi 24-26'!$A$1:$Z$54</definedName>
    <definedName name="_xlnm.Print_Area" localSheetId="7">'Tri.pian trienn.lavori 24-26'!$A$2:$Y$54</definedName>
    <definedName name="_xlnm.Print_Area" localSheetId="6">'Trib.invest.e lavori 24-26'!$A$1:$N$18</definedName>
    <definedName name="_xlnm.Print_Area" localSheetId="5">'Trib.piano trie.servizi 24-26'!$A$1:$Z$77</definedName>
    <definedName name="_xlnm.Print_Area" localSheetId="4">'Tributi servizi 24-26'!$A$1:$D$127</definedName>
    <definedName name="_xlnm.Print_Titles" localSheetId="22">'BAGNI PUB.INVEST+COSTI 24-26'!$1:$1</definedName>
    <definedName name="_xlnm.Print_Titles" localSheetId="20">'Bagni Pubbl. - servizi 24-26'!$1:$1</definedName>
    <definedName name="_xlnm.Print_Titles" localSheetId="18">'BAR invest+lavori 24-26'!$1:$1</definedName>
    <definedName name="_xlnm.Print_Titles" localSheetId="16">'BAR servizi 24-26'!$1:$1</definedName>
    <definedName name="_xlnm.Print_Titles" localSheetId="2">'invest+lavor Mobility 24-26 mik'!$1:$1</definedName>
    <definedName name="_xlnm.Print_Titles" localSheetId="0">'Mobility servizi 24-26'!$1:$1</definedName>
    <definedName name="_xlnm.Print_Titles" localSheetId="14">'Ostel.invest+lavori 24-26'!$1:$1</definedName>
    <definedName name="_xlnm.Print_Titles" localSheetId="12">'Ostello servizi 24-26'!$1:$1</definedName>
    <definedName name="_xlnm.Print_Titles" localSheetId="10">'SMS invest+lavori 24-26'!$1:$1</definedName>
    <definedName name="_xlnm.Print_Titles" localSheetId="8">'SMS servizi 24-26'!$1:$1</definedName>
    <definedName name="_xlnm.Print_Titles" localSheetId="6">'Trib.invest.e lavori 24-26'!$1:$1</definedName>
    <definedName name="_xlnm.Print_Titles" localSheetId="4">'Tributi servizi 24-26'!$1:$1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2" i="56" l="1"/>
  <c r="S162" i="56"/>
  <c r="T162" i="56"/>
  <c r="U162" i="56"/>
  <c r="Q162" i="56"/>
  <c r="R161" i="56"/>
  <c r="W177" i="56" s="1"/>
  <c r="S161" i="56"/>
  <c r="X177" i="56" s="1"/>
  <c r="T161" i="56"/>
  <c r="T163" i="56" s="1"/>
  <c r="Q161" i="56"/>
  <c r="V177" i="56" s="1"/>
  <c r="U160" i="56"/>
  <c r="U159" i="56"/>
  <c r="U158" i="56"/>
  <c r="U157" i="56"/>
  <c r="U156" i="56"/>
  <c r="U155" i="56"/>
  <c r="U154" i="56"/>
  <c r="U153" i="56"/>
  <c r="U152" i="56"/>
  <c r="U151" i="56"/>
  <c r="U150" i="56"/>
  <c r="U149" i="56"/>
  <c r="U148" i="56"/>
  <c r="U147" i="56"/>
  <c r="U146" i="56"/>
  <c r="U145" i="56"/>
  <c r="U144" i="56"/>
  <c r="U143" i="56"/>
  <c r="U142" i="56"/>
  <c r="U141" i="56"/>
  <c r="U140" i="56"/>
  <c r="U139" i="56"/>
  <c r="U138" i="56"/>
  <c r="U137" i="56"/>
  <c r="U136" i="56"/>
  <c r="U135" i="56"/>
  <c r="U134" i="56"/>
  <c r="U133" i="56"/>
  <c r="U132" i="56"/>
  <c r="U131" i="56"/>
  <c r="U130" i="56"/>
  <c r="U129" i="56"/>
  <c r="U128" i="56"/>
  <c r="U127" i="56"/>
  <c r="U126" i="56"/>
  <c r="U125" i="56"/>
  <c r="U124" i="56"/>
  <c r="U123" i="56"/>
  <c r="U122" i="56"/>
  <c r="U121" i="56"/>
  <c r="U120" i="56"/>
  <c r="U119" i="56"/>
  <c r="U118" i="56"/>
  <c r="U117" i="56"/>
  <c r="U116" i="56"/>
  <c r="U115" i="56"/>
  <c r="U114" i="56"/>
  <c r="U113" i="56"/>
  <c r="U112" i="56"/>
  <c r="U111" i="56"/>
  <c r="U110" i="56"/>
  <c r="U109" i="56"/>
  <c r="U108" i="56"/>
  <c r="U107" i="56"/>
  <c r="U106" i="56"/>
  <c r="U105" i="56"/>
  <c r="U104" i="56"/>
  <c r="U103" i="56"/>
  <c r="U102" i="56"/>
  <c r="U101" i="56"/>
  <c r="U100" i="56"/>
  <c r="U99" i="56"/>
  <c r="U98" i="56"/>
  <c r="U97" i="56"/>
  <c r="U96" i="56"/>
  <c r="U95" i="56"/>
  <c r="U94" i="56"/>
  <c r="U93" i="56"/>
  <c r="U92" i="56"/>
  <c r="U91" i="56"/>
  <c r="U90" i="56"/>
  <c r="U89" i="56"/>
  <c r="U88" i="56"/>
  <c r="U87" i="56"/>
  <c r="U86" i="56"/>
  <c r="U85" i="56"/>
  <c r="U84" i="56"/>
  <c r="U83" i="56"/>
  <c r="U82" i="56"/>
  <c r="U81" i="56"/>
  <c r="U80" i="56"/>
  <c r="U79" i="56"/>
  <c r="S163" i="56" l="1"/>
  <c r="Q163" i="56"/>
  <c r="R163" i="56"/>
  <c r="Y177" i="56"/>
  <c r="U78" i="56"/>
  <c r="U77" i="56"/>
  <c r="U76" i="56"/>
  <c r="U75" i="56"/>
  <c r="U74" i="56"/>
  <c r="U73" i="56"/>
  <c r="U72" i="56"/>
  <c r="U71" i="56"/>
  <c r="U70" i="56"/>
  <c r="U69" i="56"/>
  <c r="U68" i="56"/>
  <c r="U67" i="56"/>
  <c r="U66" i="56"/>
  <c r="U65" i="56"/>
  <c r="U64" i="56"/>
  <c r="U63" i="56"/>
  <c r="U62" i="56"/>
  <c r="U61" i="56"/>
  <c r="U60" i="56"/>
  <c r="U59" i="56"/>
  <c r="U58" i="56"/>
  <c r="U57" i="56"/>
  <c r="U56" i="56"/>
  <c r="U55" i="56"/>
  <c r="U54" i="56"/>
  <c r="U53" i="56"/>
  <c r="U52" i="56"/>
  <c r="U51" i="56"/>
  <c r="U50" i="56"/>
  <c r="U49" i="56"/>
  <c r="U48" i="56"/>
  <c r="U47" i="56"/>
  <c r="U46" i="56"/>
  <c r="U45" i="56"/>
  <c r="U44" i="56"/>
  <c r="U43" i="56"/>
  <c r="U42" i="56"/>
  <c r="U41" i="56"/>
  <c r="U40" i="56"/>
  <c r="U39" i="56"/>
  <c r="U38" i="56"/>
  <c r="U37" i="56"/>
  <c r="U36" i="56"/>
  <c r="U35" i="56"/>
  <c r="U34" i="56"/>
  <c r="U33" i="56"/>
  <c r="U32" i="56"/>
  <c r="U31" i="56"/>
  <c r="U30" i="56"/>
  <c r="U29" i="56"/>
  <c r="U28" i="56"/>
  <c r="U27" i="56"/>
  <c r="U26" i="56"/>
  <c r="U25" i="56"/>
  <c r="U24" i="56"/>
  <c r="U23" i="56"/>
  <c r="U22" i="56"/>
  <c r="U21" i="56"/>
  <c r="U20" i="56"/>
  <c r="U19" i="56"/>
  <c r="U18" i="56"/>
  <c r="U17" i="56"/>
  <c r="U16" i="56"/>
  <c r="U15" i="56"/>
  <c r="U14" i="56"/>
  <c r="C18" i="54"/>
  <c r="D18" i="54"/>
  <c r="E18" i="54"/>
  <c r="B18" i="54"/>
  <c r="S14" i="55"/>
  <c r="J63" i="55" s="1"/>
  <c r="R14" i="55"/>
  <c r="I63" i="55" s="1"/>
  <c r="Q14" i="55"/>
  <c r="H63" i="55" s="1"/>
  <c r="P14" i="55"/>
  <c r="G63" i="55" s="1"/>
  <c r="T12" i="55"/>
  <c r="T11" i="55"/>
  <c r="T10" i="55"/>
  <c r="B15" i="54"/>
  <c r="B16" i="54"/>
  <c r="E13" i="54"/>
  <c r="D13" i="54"/>
  <c r="C13" i="54"/>
  <c r="J12" i="54"/>
  <c r="K12" i="54" s="1"/>
  <c r="L12" i="54" s="1"/>
  <c r="M12" i="54" s="1"/>
  <c r="B12" i="54"/>
  <c r="J11" i="54"/>
  <c r="K11" i="54" s="1"/>
  <c r="L11" i="54" s="1"/>
  <c r="M11" i="54" s="1"/>
  <c r="B11" i="54"/>
  <c r="J10" i="54"/>
  <c r="K10" i="54" s="1"/>
  <c r="B10" i="54"/>
  <c r="E7" i="54"/>
  <c r="D7" i="54"/>
  <c r="C7" i="54"/>
  <c r="J6" i="54"/>
  <c r="L6" i="54" s="1"/>
  <c r="M6" i="54" s="1"/>
  <c r="I6" i="54"/>
  <c r="K6" i="54" s="1"/>
  <c r="B6" i="54"/>
  <c r="J5" i="54"/>
  <c r="L5" i="54" s="1"/>
  <c r="M5" i="54" s="1"/>
  <c r="I5" i="54"/>
  <c r="K5" i="54" s="1"/>
  <c r="B5" i="54"/>
  <c r="J4" i="54"/>
  <c r="L4" i="54" s="1"/>
  <c r="I4" i="54"/>
  <c r="K4" i="54" s="1"/>
  <c r="B4" i="54"/>
  <c r="B2" i="54"/>
  <c r="T23" i="53"/>
  <c r="Y38" i="53" s="1"/>
  <c r="S23" i="53"/>
  <c r="X38" i="53" s="1"/>
  <c r="R23" i="53"/>
  <c r="W38" i="53" s="1"/>
  <c r="Q23" i="53"/>
  <c r="U22" i="53"/>
  <c r="U21" i="53"/>
  <c r="U20" i="53"/>
  <c r="U19" i="53"/>
  <c r="U18" i="53"/>
  <c r="U17" i="53"/>
  <c r="U16" i="53"/>
  <c r="U15" i="53"/>
  <c r="U14" i="53"/>
  <c r="K21" i="52"/>
  <c r="K5" i="52"/>
  <c r="G15" i="52"/>
  <c r="G7" i="52"/>
  <c r="J25" i="52"/>
  <c r="F25" i="52"/>
  <c r="B25" i="52"/>
  <c r="J24" i="52"/>
  <c r="F24" i="52"/>
  <c r="B24" i="52"/>
  <c r="J23" i="52"/>
  <c r="F23" i="52"/>
  <c r="B23" i="52"/>
  <c r="J22" i="52"/>
  <c r="F22" i="52"/>
  <c r="B22" i="52"/>
  <c r="J21" i="52"/>
  <c r="F21" i="52"/>
  <c r="G21" i="52" s="1"/>
  <c r="B21" i="52"/>
  <c r="C21" i="52" s="1"/>
  <c r="J20" i="52"/>
  <c r="F20" i="52"/>
  <c r="B20" i="52"/>
  <c r="J19" i="52"/>
  <c r="K19" i="52" s="1"/>
  <c r="F19" i="52"/>
  <c r="G19" i="52" s="1"/>
  <c r="B19" i="52"/>
  <c r="C19" i="52" s="1"/>
  <c r="J17" i="52"/>
  <c r="K17" i="52" s="1"/>
  <c r="F17" i="52"/>
  <c r="G17" i="52" s="1"/>
  <c r="B17" i="52"/>
  <c r="C17" i="52" s="1"/>
  <c r="J15" i="52"/>
  <c r="K15" i="52" s="1"/>
  <c r="F15" i="52"/>
  <c r="B15" i="52"/>
  <c r="C15" i="52" s="1"/>
  <c r="J13" i="52"/>
  <c r="K13" i="52" s="1"/>
  <c r="F13" i="52"/>
  <c r="G13" i="52" s="1"/>
  <c r="B13" i="52"/>
  <c r="C13" i="52" s="1"/>
  <c r="J11" i="52"/>
  <c r="K11" i="52" s="1"/>
  <c r="F11" i="52"/>
  <c r="G11" i="52" s="1"/>
  <c r="B11" i="52"/>
  <c r="C11" i="52" s="1"/>
  <c r="J9" i="52"/>
  <c r="K9" i="52" s="1"/>
  <c r="F9" i="52"/>
  <c r="G9" i="52" s="1"/>
  <c r="B9" i="52"/>
  <c r="C9" i="52" s="1"/>
  <c r="J7" i="52"/>
  <c r="K7" i="52" s="1"/>
  <c r="F7" i="52"/>
  <c r="B7" i="52"/>
  <c r="C7" i="52" s="1"/>
  <c r="J5" i="52"/>
  <c r="F5" i="52"/>
  <c r="B5" i="52"/>
  <c r="J4" i="52"/>
  <c r="F4" i="52"/>
  <c r="B4" i="52"/>
  <c r="J3" i="52"/>
  <c r="F3" i="52"/>
  <c r="G5" i="52" s="1"/>
  <c r="B3" i="52"/>
  <c r="G27" i="52" l="1"/>
  <c r="K27" i="52"/>
  <c r="U161" i="56"/>
  <c r="U163" i="56" s="1"/>
  <c r="T14" i="55"/>
  <c r="B13" i="54"/>
  <c r="B7" i="54"/>
  <c r="K8" i="54"/>
  <c r="K7" i="54"/>
  <c r="K13" i="54"/>
  <c r="L10" i="54"/>
  <c r="L7" i="54"/>
  <c r="M4" i="54"/>
  <c r="J7" i="54"/>
  <c r="L8" i="54"/>
  <c r="U23" i="53"/>
  <c r="V38" i="53"/>
  <c r="C5" i="52"/>
  <c r="C27" i="52" s="1"/>
  <c r="M8" i="54" l="1"/>
  <c r="M7" i="54"/>
  <c r="M10" i="54"/>
  <c r="M13" i="54" s="1"/>
  <c r="L13" i="54"/>
  <c r="C17" i="50" l="1"/>
  <c r="D17" i="50"/>
  <c r="E17" i="50"/>
  <c r="B17" i="50"/>
  <c r="P16" i="51"/>
  <c r="S16" i="51"/>
  <c r="J65" i="51" s="1"/>
  <c r="R16" i="51"/>
  <c r="I65" i="51" s="1"/>
  <c r="Q16" i="51"/>
  <c r="H65" i="51" s="1"/>
  <c r="G65" i="51"/>
  <c r="T14" i="51"/>
  <c r="T13" i="51"/>
  <c r="T12" i="51"/>
  <c r="T11" i="51"/>
  <c r="T10" i="51"/>
  <c r="B16" i="50"/>
  <c r="E15" i="50"/>
  <c r="D15" i="50"/>
  <c r="C15" i="50"/>
  <c r="J14" i="50"/>
  <c r="K14" i="50" s="1"/>
  <c r="L14" i="50" s="1"/>
  <c r="M14" i="50" s="1"/>
  <c r="B14" i="50"/>
  <c r="J13" i="50"/>
  <c r="K13" i="50" s="1"/>
  <c r="L13" i="50" s="1"/>
  <c r="M13" i="50" s="1"/>
  <c r="B13" i="50"/>
  <c r="J12" i="50"/>
  <c r="K12" i="50" s="1"/>
  <c r="L12" i="50" s="1"/>
  <c r="M12" i="50" s="1"/>
  <c r="B12" i="50"/>
  <c r="J11" i="50"/>
  <c r="K11" i="50" s="1"/>
  <c r="L11" i="50" s="1"/>
  <c r="M11" i="50" s="1"/>
  <c r="B11" i="50"/>
  <c r="J10" i="50"/>
  <c r="K10" i="50" s="1"/>
  <c r="B10" i="50"/>
  <c r="E7" i="50"/>
  <c r="D7" i="50"/>
  <c r="C7" i="50"/>
  <c r="J6" i="50"/>
  <c r="K6" i="50" s="1"/>
  <c r="L6" i="50" s="1"/>
  <c r="M6" i="50" s="1"/>
  <c r="B6" i="50"/>
  <c r="J5" i="50"/>
  <c r="K5" i="50" s="1"/>
  <c r="L5" i="50" s="1"/>
  <c r="M5" i="50" s="1"/>
  <c r="B5" i="50"/>
  <c r="J4" i="50"/>
  <c r="K4" i="50" s="1"/>
  <c r="B4" i="50"/>
  <c r="T27" i="49"/>
  <c r="Y42" i="49" s="1"/>
  <c r="S27" i="49"/>
  <c r="X42" i="49" s="1"/>
  <c r="R27" i="49"/>
  <c r="W42" i="49" s="1"/>
  <c r="Q27" i="49"/>
  <c r="U26" i="49"/>
  <c r="U25" i="49"/>
  <c r="U24" i="49"/>
  <c r="U23" i="49"/>
  <c r="U22" i="49"/>
  <c r="U21" i="49"/>
  <c r="U20" i="49"/>
  <c r="U19" i="49"/>
  <c r="U18" i="49"/>
  <c r="U17" i="49"/>
  <c r="U16" i="49"/>
  <c r="U15" i="49"/>
  <c r="U14" i="49"/>
  <c r="L35" i="48"/>
  <c r="M35" i="48" s="1"/>
  <c r="H35" i="48"/>
  <c r="I35" i="48" s="1"/>
  <c r="D35" i="48"/>
  <c r="E35" i="48" s="1"/>
  <c r="L39" i="48"/>
  <c r="H39" i="48"/>
  <c r="D39" i="48"/>
  <c r="L38" i="48"/>
  <c r="H38" i="48"/>
  <c r="D38" i="48"/>
  <c r="L37" i="48"/>
  <c r="H37" i="48"/>
  <c r="D37" i="48"/>
  <c r="L34" i="48"/>
  <c r="M34" i="48" s="1"/>
  <c r="H34" i="48"/>
  <c r="I34" i="48" s="1"/>
  <c r="D34" i="48"/>
  <c r="E34" i="48" s="1"/>
  <c r="L33" i="48"/>
  <c r="M33" i="48" s="1"/>
  <c r="H33" i="48"/>
  <c r="I33" i="48" s="1"/>
  <c r="D33" i="48"/>
  <c r="E33" i="48" s="1"/>
  <c r="L32" i="48"/>
  <c r="M32" i="48" s="1"/>
  <c r="H32" i="48"/>
  <c r="I32" i="48" s="1"/>
  <c r="D32" i="48"/>
  <c r="E32" i="48" s="1"/>
  <c r="L31" i="48"/>
  <c r="M31" i="48" s="1"/>
  <c r="H31" i="48"/>
  <c r="I31" i="48" s="1"/>
  <c r="D31" i="48"/>
  <c r="E31" i="48" s="1"/>
  <c r="L36" i="48"/>
  <c r="H36" i="48"/>
  <c r="D36" i="48"/>
  <c r="L29" i="48"/>
  <c r="M29" i="48" s="1"/>
  <c r="H29" i="48"/>
  <c r="I29" i="48" s="1"/>
  <c r="D29" i="48"/>
  <c r="E29" i="48" s="1"/>
  <c r="L30" i="48"/>
  <c r="M30" i="48" s="1"/>
  <c r="H30" i="48"/>
  <c r="I30" i="48" s="1"/>
  <c r="D30" i="48"/>
  <c r="E30" i="48" s="1"/>
  <c r="L26" i="48"/>
  <c r="H26" i="48"/>
  <c r="D26" i="48"/>
  <c r="AB29" i="48"/>
  <c r="AA29" i="48"/>
  <c r="Z29" i="48"/>
  <c r="Y29" i="48"/>
  <c r="X29" i="48"/>
  <c r="W29" i="48"/>
  <c r="V29" i="48"/>
  <c r="U29" i="48"/>
  <c r="S29" i="48"/>
  <c r="R29" i="48"/>
  <c r="L25" i="48"/>
  <c r="H25" i="48"/>
  <c r="D25" i="48"/>
  <c r="L28" i="48"/>
  <c r="M28" i="48" s="1"/>
  <c r="H28" i="48"/>
  <c r="I28" i="48" s="1"/>
  <c r="D28" i="48"/>
  <c r="E28" i="48" s="1"/>
  <c r="T29" i="48"/>
  <c r="L24" i="48"/>
  <c r="M26" i="48" s="1"/>
  <c r="H24" i="48"/>
  <c r="I26" i="48" s="1"/>
  <c r="D24" i="48"/>
  <c r="L15" i="48"/>
  <c r="H15" i="48"/>
  <c r="D15" i="48"/>
  <c r="L22" i="48"/>
  <c r="M22" i="48" s="1"/>
  <c r="H22" i="48"/>
  <c r="I22" i="48" s="1"/>
  <c r="D22" i="48"/>
  <c r="E22" i="48" s="1"/>
  <c r="L20" i="48"/>
  <c r="H20" i="48"/>
  <c r="D20" i="48"/>
  <c r="L19" i="48"/>
  <c r="H19" i="48"/>
  <c r="D19" i="48"/>
  <c r="L14" i="48"/>
  <c r="H14" i="48"/>
  <c r="D14" i="48"/>
  <c r="L18" i="48"/>
  <c r="H18" i="48"/>
  <c r="D18" i="48"/>
  <c r="L17" i="48"/>
  <c r="M20" i="48" s="1"/>
  <c r="H17" i="48"/>
  <c r="I20" i="48" s="1"/>
  <c r="D17" i="48"/>
  <c r="L13" i="48"/>
  <c r="H13" i="48"/>
  <c r="D13" i="48"/>
  <c r="L12" i="48"/>
  <c r="M15" i="48" s="1"/>
  <c r="H12" i="48"/>
  <c r="I15" i="48" s="1"/>
  <c r="D12" i="48"/>
  <c r="L10" i="48"/>
  <c r="H10" i="48"/>
  <c r="D10" i="48"/>
  <c r="L9" i="48"/>
  <c r="H9" i="48"/>
  <c r="D9" i="48"/>
  <c r="L8" i="48"/>
  <c r="H8" i="48"/>
  <c r="D8" i="48"/>
  <c r="L7" i="48"/>
  <c r="H7" i="48"/>
  <c r="D7" i="48"/>
  <c r="L6" i="48"/>
  <c r="H6" i="48"/>
  <c r="D6" i="48"/>
  <c r="L5" i="48"/>
  <c r="H5" i="48"/>
  <c r="D5" i="48"/>
  <c r="L4" i="48"/>
  <c r="M10" i="48" s="1"/>
  <c r="H4" i="48"/>
  <c r="I10" i="48" s="1"/>
  <c r="I40" i="48" s="1"/>
  <c r="D4" i="48"/>
  <c r="M40" i="48" l="1"/>
  <c r="T16" i="51"/>
  <c r="L4" i="50"/>
  <c r="B15" i="50"/>
  <c r="B7" i="50"/>
  <c r="K8" i="50"/>
  <c r="K7" i="50"/>
  <c r="L10" i="50"/>
  <c r="K15" i="50"/>
  <c r="L7" i="50"/>
  <c r="M4" i="50"/>
  <c r="L8" i="50"/>
  <c r="U27" i="49"/>
  <c r="V42" i="49"/>
  <c r="E26" i="48"/>
  <c r="E20" i="48"/>
  <c r="E15" i="48"/>
  <c r="E10" i="48"/>
  <c r="E40" i="48" s="1"/>
  <c r="L15" i="50" l="1"/>
  <c r="M10" i="50"/>
  <c r="M15" i="50" s="1"/>
  <c r="M8" i="50"/>
  <c r="M7" i="50"/>
  <c r="C17" i="46"/>
  <c r="D17" i="46"/>
  <c r="E17" i="46"/>
  <c r="B17" i="46"/>
  <c r="P17" i="47"/>
  <c r="G66" i="47" s="1"/>
  <c r="T14" i="47"/>
  <c r="Q17" i="47"/>
  <c r="R17" i="47"/>
  <c r="I66" i="47" s="1"/>
  <c r="S17" i="47"/>
  <c r="J66" i="47" s="1"/>
  <c r="T15" i="47"/>
  <c r="T13" i="47"/>
  <c r="T12" i="47"/>
  <c r="T11" i="47"/>
  <c r="H66" i="47"/>
  <c r="T10" i="47"/>
  <c r="T17" i="47" s="1"/>
  <c r="B4" i="46"/>
  <c r="I4" i="46"/>
  <c r="J4" i="46"/>
  <c r="L4" i="46" s="1"/>
  <c r="M4" i="46" s="1"/>
  <c r="K4" i="46"/>
  <c r="B5" i="46"/>
  <c r="J5" i="46"/>
  <c r="L5" i="46" s="1"/>
  <c r="K5" i="46"/>
  <c r="J6" i="46"/>
  <c r="L6" i="46" s="1"/>
  <c r="M6" i="46" s="1"/>
  <c r="K6" i="46"/>
  <c r="B7" i="46"/>
  <c r="J7" i="46"/>
  <c r="K7" i="46" s="1"/>
  <c r="L7" i="46" s="1"/>
  <c r="M7" i="46" s="1"/>
  <c r="B8" i="46"/>
  <c r="J8" i="46"/>
  <c r="K8" i="46" s="1"/>
  <c r="L8" i="46" s="1"/>
  <c r="M8" i="46" s="1"/>
  <c r="B16" i="46"/>
  <c r="E15" i="46"/>
  <c r="D15" i="46"/>
  <c r="C15" i="46"/>
  <c r="J14" i="46"/>
  <c r="K14" i="46" s="1"/>
  <c r="L14" i="46" s="1"/>
  <c r="M14" i="46" s="1"/>
  <c r="B14" i="46"/>
  <c r="J13" i="46"/>
  <c r="K13" i="46" s="1"/>
  <c r="L13" i="46" s="1"/>
  <c r="M13" i="46" s="1"/>
  <c r="B13" i="46"/>
  <c r="J12" i="46"/>
  <c r="K12" i="46" s="1"/>
  <c r="B12" i="46"/>
  <c r="E9" i="46"/>
  <c r="D9" i="46"/>
  <c r="C9" i="46"/>
  <c r="K10" i="46"/>
  <c r="B9" i="46"/>
  <c r="L10" i="46" l="1"/>
  <c r="M5" i="46"/>
  <c r="M10" i="46" s="1"/>
  <c r="B15" i="46"/>
  <c r="K9" i="46"/>
  <c r="K15" i="46"/>
  <c r="L12" i="46"/>
  <c r="L9" i="46"/>
  <c r="M9" i="46"/>
  <c r="L15" i="46" l="1"/>
  <c r="M12" i="46"/>
  <c r="M15" i="46" s="1"/>
  <c r="U21" i="45" l="1"/>
  <c r="U19" i="45"/>
  <c r="U18" i="45"/>
  <c r="U17" i="45"/>
  <c r="T27" i="45"/>
  <c r="Y42" i="45" s="1"/>
  <c r="S27" i="45"/>
  <c r="X42" i="45" s="1"/>
  <c r="R27" i="45"/>
  <c r="W42" i="45" s="1"/>
  <c r="Q27" i="45"/>
  <c r="U26" i="45"/>
  <c r="U22" i="45"/>
  <c r="U25" i="45"/>
  <c r="U24" i="45"/>
  <c r="U23" i="45"/>
  <c r="U20" i="45"/>
  <c r="U16" i="45"/>
  <c r="U15" i="45"/>
  <c r="U14" i="45"/>
  <c r="M28" i="44"/>
  <c r="M20" i="44"/>
  <c r="M17" i="44"/>
  <c r="M15" i="44"/>
  <c r="M10" i="44"/>
  <c r="H30" i="44"/>
  <c r="H17" i="44"/>
  <c r="H15" i="44"/>
  <c r="C17" i="44"/>
  <c r="C15" i="44"/>
  <c r="L30" i="44"/>
  <c r="M30" i="44" s="1"/>
  <c r="G30" i="44"/>
  <c r="B30" i="44"/>
  <c r="C30" i="44" s="1"/>
  <c r="L29" i="44"/>
  <c r="M29" i="44" s="1"/>
  <c r="G29" i="44"/>
  <c r="H29" i="44" s="1"/>
  <c r="B29" i="44"/>
  <c r="C29" i="44" s="1"/>
  <c r="L24" i="44"/>
  <c r="G24" i="44"/>
  <c r="B24" i="44"/>
  <c r="L28" i="44"/>
  <c r="G28" i="44"/>
  <c r="H28" i="44" s="1"/>
  <c r="B28" i="44"/>
  <c r="C28" i="44" s="1"/>
  <c r="L27" i="44"/>
  <c r="M27" i="44" s="1"/>
  <c r="G27" i="44"/>
  <c r="H27" i="44" s="1"/>
  <c r="B27" i="44"/>
  <c r="C27" i="44" s="1"/>
  <c r="L26" i="44"/>
  <c r="M26" i="44" s="1"/>
  <c r="G26" i="44"/>
  <c r="H26" i="44" s="1"/>
  <c r="B26" i="44"/>
  <c r="C26" i="44" s="1"/>
  <c r="L25" i="44"/>
  <c r="G25" i="44"/>
  <c r="B25" i="44"/>
  <c r="L23" i="44"/>
  <c r="G23" i="44"/>
  <c r="B23" i="44"/>
  <c r="L22" i="44"/>
  <c r="M22" i="44" s="1"/>
  <c r="G22" i="44"/>
  <c r="H22" i="44" s="1"/>
  <c r="B22" i="44"/>
  <c r="C22" i="44" s="1"/>
  <c r="L20" i="44"/>
  <c r="G20" i="44"/>
  <c r="H20" i="44" s="1"/>
  <c r="B20" i="44"/>
  <c r="C20" i="44" s="1"/>
  <c r="L18" i="44"/>
  <c r="M18" i="44" s="1"/>
  <c r="G18" i="44"/>
  <c r="H18" i="44" s="1"/>
  <c r="B18" i="44"/>
  <c r="C18" i="44" s="1"/>
  <c r="L10" i="44"/>
  <c r="G10" i="44"/>
  <c r="H10" i="44" s="1"/>
  <c r="B10" i="44"/>
  <c r="C10" i="44" s="1"/>
  <c r="L8" i="44"/>
  <c r="M8" i="44" s="1"/>
  <c r="G8" i="44"/>
  <c r="H8" i="44" s="1"/>
  <c r="B8" i="44"/>
  <c r="C8" i="44" s="1"/>
  <c r="L6" i="44"/>
  <c r="G6" i="44"/>
  <c r="B6" i="44"/>
  <c r="L5" i="44"/>
  <c r="G5" i="44"/>
  <c r="B5" i="44"/>
  <c r="L4" i="44"/>
  <c r="G4" i="44"/>
  <c r="B4" i="44"/>
  <c r="L3" i="44"/>
  <c r="M6" i="44" s="1"/>
  <c r="M31" i="44" s="1"/>
  <c r="G3" i="44"/>
  <c r="H6" i="44" s="1"/>
  <c r="B3" i="44"/>
  <c r="H31" i="44" l="1"/>
  <c r="U27" i="45"/>
  <c r="V42" i="45"/>
  <c r="C6" i="44"/>
  <c r="C31" i="44" s="1"/>
  <c r="S11" i="43" l="1"/>
  <c r="J60" i="43" s="1"/>
  <c r="R11" i="43"/>
  <c r="I60" i="43" s="1"/>
  <c r="Q11" i="43"/>
  <c r="H60" i="43" s="1"/>
  <c r="P11" i="43"/>
  <c r="G60" i="43" s="1"/>
  <c r="T10" i="43"/>
  <c r="T11" i="43" s="1"/>
  <c r="J15" i="42"/>
  <c r="K15" i="42" s="1"/>
  <c r="L15" i="42" s="1"/>
  <c r="M15" i="42" s="1"/>
  <c r="B15" i="42"/>
  <c r="J14" i="42"/>
  <c r="K14" i="42" s="1"/>
  <c r="L14" i="42" s="1"/>
  <c r="M14" i="42" s="1"/>
  <c r="B14" i="42"/>
  <c r="J13" i="42"/>
  <c r="L13" i="42" s="1"/>
  <c r="B13" i="42"/>
  <c r="B11" i="42"/>
  <c r="E10" i="42"/>
  <c r="D10" i="42"/>
  <c r="C10" i="42"/>
  <c r="J9" i="42"/>
  <c r="K9" i="42" s="1"/>
  <c r="L9" i="42" s="1"/>
  <c r="M9" i="42" s="1"/>
  <c r="B9" i="42"/>
  <c r="J8" i="42"/>
  <c r="K8" i="42" s="1"/>
  <c r="L8" i="42" s="1"/>
  <c r="M8" i="42" s="1"/>
  <c r="B8" i="42"/>
  <c r="J7" i="42"/>
  <c r="K7" i="42" s="1"/>
  <c r="L7" i="42" s="1"/>
  <c r="M7" i="42" s="1"/>
  <c r="B7" i="42"/>
  <c r="J6" i="42"/>
  <c r="K6" i="42" s="1"/>
  <c r="B6" i="42"/>
  <c r="K4" i="42"/>
  <c r="E3" i="42"/>
  <c r="D3" i="42"/>
  <c r="C3" i="42"/>
  <c r="K3" i="42"/>
  <c r="B3" i="42"/>
  <c r="B10" i="42" l="1"/>
  <c r="M13" i="42"/>
  <c r="K10" i="42"/>
  <c r="L6" i="42"/>
  <c r="K13" i="42"/>
  <c r="J3" i="42"/>
  <c r="M6" i="42" l="1"/>
  <c r="M10" i="42" s="1"/>
  <c r="L10" i="42"/>
  <c r="L4" i="42"/>
  <c r="L3" i="42"/>
  <c r="M3" i="42" l="1"/>
  <c r="M4" i="42"/>
  <c r="T26" i="41" l="1"/>
  <c r="Y41" i="41" s="1"/>
  <c r="S26" i="41"/>
  <c r="X41" i="41" s="1"/>
  <c r="R26" i="41"/>
  <c r="W41" i="41" s="1"/>
  <c r="Q26" i="41"/>
  <c r="U25" i="41"/>
  <c r="U24" i="41"/>
  <c r="U23" i="41"/>
  <c r="U22" i="41"/>
  <c r="U21" i="41"/>
  <c r="U20" i="41"/>
  <c r="U19" i="41"/>
  <c r="U18" i="41"/>
  <c r="U17" i="41"/>
  <c r="U16" i="41"/>
  <c r="U15" i="41"/>
  <c r="U14" i="41"/>
  <c r="G23" i="40"/>
  <c r="F3" i="40"/>
  <c r="F4" i="40"/>
  <c r="F6" i="40"/>
  <c r="F7" i="40"/>
  <c r="F9" i="40"/>
  <c r="F10" i="40"/>
  <c r="G11" i="40" s="1"/>
  <c r="F11" i="40"/>
  <c r="F13" i="40"/>
  <c r="F15" i="40"/>
  <c r="G15" i="40" s="1"/>
  <c r="F17" i="40"/>
  <c r="G17" i="40" s="1"/>
  <c r="F18" i="40"/>
  <c r="G18" i="40" s="1"/>
  <c r="F19" i="40"/>
  <c r="F20" i="40"/>
  <c r="G20" i="40" s="1"/>
  <c r="F21" i="40"/>
  <c r="G21" i="40" s="1"/>
  <c r="F22" i="40"/>
  <c r="G22" i="40" s="1"/>
  <c r="F25" i="40"/>
  <c r="F26" i="40"/>
  <c r="G13" i="40"/>
  <c r="G7" i="40"/>
  <c r="J25" i="40"/>
  <c r="B25" i="40"/>
  <c r="J23" i="40"/>
  <c r="B23" i="40"/>
  <c r="J22" i="40"/>
  <c r="K22" i="40" s="1"/>
  <c r="B22" i="40"/>
  <c r="C22" i="40" s="1"/>
  <c r="J10" i="40"/>
  <c r="B10" i="40"/>
  <c r="J21" i="40"/>
  <c r="K21" i="40" s="1"/>
  <c r="B21" i="40"/>
  <c r="C21" i="40" s="1"/>
  <c r="J20" i="40"/>
  <c r="K20" i="40" s="1"/>
  <c r="B20" i="40"/>
  <c r="C20" i="40" s="1"/>
  <c r="J26" i="40"/>
  <c r="B26" i="40"/>
  <c r="J19" i="40"/>
  <c r="B19" i="40"/>
  <c r="J18" i="40"/>
  <c r="K18" i="40" s="1"/>
  <c r="B18" i="40"/>
  <c r="C18" i="40" s="1"/>
  <c r="J17" i="40"/>
  <c r="K17" i="40" s="1"/>
  <c r="B17" i="40"/>
  <c r="C17" i="40" s="1"/>
  <c r="J15" i="40"/>
  <c r="K15" i="40" s="1"/>
  <c r="B15" i="40"/>
  <c r="C15" i="40" s="1"/>
  <c r="J13" i="40"/>
  <c r="K13" i="40" s="1"/>
  <c r="B13" i="40"/>
  <c r="C13" i="40" s="1"/>
  <c r="J11" i="40"/>
  <c r="B11" i="40"/>
  <c r="J9" i="40"/>
  <c r="K11" i="40" s="1"/>
  <c r="B9" i="40"/>
  <c r="J7" i="40"/>
  <c r="B7" i="40"/>
  <c r="J6" i="40"/>
  <c r="K7" i="40" s="1"/>
  <c r="B6" i="40"/>
  <c r="J4" i="40"/>
  <c r="B4" i="40"/>
  <c r="J3" i="40"/>
  <c r="K4" i="40" s="1"/>
  <c r="B3" i="40"/>
  <c r="K26" i="40" l="1"/>
  <c r="U26" i="41"/>
  <c r="V41" i="41"/>
  <c r="K23" i="40"/>
  <c r="G4" i="40"/>
  <c r="G27" i="40" s="1"/>
  <c r="C26" i="40"/>
  <c r="C23" i="40"/>
  <c r="G26" i="40"/>
  <c r="C7" i="40"/>
  <c r="C11" i="40"/>
  <c r="C4" i="40"/>
  <c r="K27" i="40" l="1"/>
  <c r="C27" i="40"/>
  <c r="S13" i="39" l="1"/>
  <c r="J62" i="39" s="1"/>
  <c r="Q13" i="39"/>
  <c r="H62" i="39" s="1"/>
  <c r="P13" i="39"/>
  <c r="G62" i="39" s="1"/>
  <c r="T12" i="39"/>
  <c r="T11" i="39"/>
  <c r="T10" i="39"/>
  <c r="E17" i="38"/>
  <c r="D17" i="38"/>
  <c r="C17" i="38"/>
  <c r="J16" i="38"/>
  <c r="K16" i="38" s="1"/>
  <c r="L16" i="38" s="1"/>
  <c r="M16" i="38" s="1"/>
  <c r="B16" i="38"/>
  <c r="J15" i="38"/>
  <c r="K15" i="38" s="1"/>
  <c r="L15" i="38" s="1"/>
  <c r="M15" i="38" s="1"/>
  <c r="B15" i="38"/>
  <c r="K14" i="38"/>
  <c r="L14" i="38" s="1"/>
  <c r="M14" i="38" s="1"/>
  <c r="J14" i="38"/>
  <c r="B14" i="38"/>
  <c r="J13" i="38"/>
  <c r="K13" i="38" s="1"/>
  <c r="B13" i="38"/>
  <c r="B17" i="38" s="1"/>
  <c r="E10" i="38"/>
  <c r="D10" i="38"/>
  <c r="C10" i="38"/>
  <c r="J9" i="38"/>
  <c r="B9" i="38"/>
  <c r="J8" i="38"/>
  <c r="K8" i="38" s="1"/>
  <c r="L8" i="38" s="1"/>
  <c r="M8" i="38" s="1"/>
  <c r="B8" i="38"/>
  <c r="B10" i="38" s="1"/>
  <c r="J7" i="38"/>
  <c r="K7" i="38" s="1"/>
  <c r="B7" i="38"/>
  <c r="T13" i="39" l="1"/>
  <c r="R13" i="39"/>
  <c r="I62" i="39" s="1"/>
  <c r="J10" i="38"/>
  <c r="K17" i="38"/>
  <c r="L13" i="38"/>
  <c r="L7" i="38"/>
  <c r="K11" i="38"/>
  <c r="K9" i="38"/>
  <c r="L9" i="38" s="1"/>
  <c r="M9" i="38" s="1"/>
  <c r="K10" i="38" l="1"/>
  <c r="L10" i="38"/>
  <c r="L11" i="38"/>
  <c r="M7" i="38"/>
  <c r="M13" i="38"/>
  <c r="M17" i="38" s="1"/>
  <c r="L17" i="38"/>
  <c r="M10" i="38" l="1"/>
  <c r="M11" i="38"/>
  <c r="T49" i="37" l="1"/>
  <c r="Y64" i="37" l="1"/>
  <c r="S49" i="37"/>
  <c r="X64" i="37" s="1"/>
  <c r="R49" i="37"/>
  <c r="W64" i="37" s="1"/>
  <c r="Q49" i="37"/>
  <c r="U49" i="37" s="1"/>
  <c r="U48" i="37"/>
  <c r="U47" i="37"/>
  <c r="U46" i="37"/>
  <c r="U45" i="37"/>
  <c r="U44" i="37"/>
  <c r="U43" i="37"/>
  <c r="U42" i="37"/>
  <c r="U41" i="37"/>
  <c r="U40" i="37"/>
  <c r="U39" i="37"/>
  <c r="U38" i="37"/>
  <c r="U37" i="37"/>
  <c r="U36" i="37"/>
  <c r="U35" i="37"/>
  <c r="U34" i="37"/>
  <c r="U33" i="37"/>
  <c r="U32" i="37"/>
  <c r="U31" i="37"/>
  <c r="U30" i="37"/>
  <c r="U29" i="37"/>
  <c r="U28" i="37"/>
  <c r="U27" i="37"/>
  <c r="U26" i="37"/>
  <c r="U25" i="37"/>
  <c r="U24" i="37"/>
  <c r="U23" i="37"/>
  <c r="U22" i="37"/>
  <c r="U21" i="37"/>
  <c r="U20" i="37"/>
  <c r="U19" i="37"/>
  <c r="U18" i="37"/>
  <c r="U17" i="37"/>
  <c r="U16" i="37"/>
  <c r="U15" i="37"/>
  <c r="U14" i="37"/>
  <c r="M34" i="36"/>
  <c r="G46" i="36"/>
  <c r="H46" i="36" s="1"/>
  <c r="H36" i="36"/>
  <c r="C126" i="36"/>
  <c r="C91" i="36"/>
  <c r="C87" i="36"/>
  <c r="C86" i="36"/>
  <c r="C85" i="36"/>
  <c r="C83" i="36"/>
  <c r="C81" i="36"/>
  <c r="B103" i="36"/>
  <c r="G126" i="36"/>
  <c r="L126" i="36" s="1"/>
  <c r="M126" i="36" s="1"/>
  <c r="L125" i="36"/>
  <c r="M125" i="36" s="1"/>
  <c r="G125" i="36"/>
  <c r="H125" i="36" s="1"/>
  <c r="B125" i="36"/>
  <c r="C125" i="36" s="1"/>
  <c r="L124" i="36"/>
  <c r="G124" i="36"/>
  <c r="B124" i="36"/>
  <c r="L122" i="36"/>
  <c r="G122" i="36"/>
  <c r="B122" i="36"/>
  <c r="L121" i="36"/>
  <c r="G121" i="36"/>
  <c r="B121" i="36"/>
  <c r="L120" i="36"/>
  <c r="G120" i="36"/>
  <c r="B120" i="36"/>
  <c r="L119" i="36"/>
  <c r="G119" i="36"/>
  <c r="B119" i="36"/>
  <c r="L118" i="36"/>
  <c r="G118" i="36"/>
  <c r="B118" i="36"/>
  <c r="L117" i="36"/>
  <c r="G117" i="36"/>
  <c r="B117" i="36"/>
  <c r="L116" i="36"/>
  <c r="G116" i="36"/>
  <c r="B116" i="36"/>
  <c r="L115" i="36"/>
  <c r="G115" i="36"/>
  <c r="B115" i="36"/>
  <c r="L104" i="36"/>
  <c r="G104" i="36"/>
  <c r="B104" i="36"/>
  <c r="L112" i="36"/>
  <c r="M112" i="36" s="1"/>
  <c r="G112" i="36"/>
  <c r="H112" i="36" s="1"/>
  <c r="B112" i="36"/>
  <c r="C112" i="36" s="1"/>
  <c r="L108" i="36"/>
  <c r="G108" i="36"/>
  <c r="B108" i="36"/>
  <c r="L107" i="36"/>
  <c r="G107" i="36"/>
  <c r="B107" i="36"/>
  <c r="L103" i="36"/>
  <c r="M105" i="36" s="1"/>
  <c r="G103" i="36"/>
  <c r="G49" i="36"/>
  <c r="L49" i="36" s="1"/>
  <c r="G95" i="36"/>
  <c r="L95" i="36" s="1"/>
  <c r="G94" i="36"/>
  <c r="L94" i="36" s="1"/>
  <c r="G93" i="36"/>
  <c r="L93" i="36" s="1"/>
  <c r="G92" i="36"/>
  <c r="L92" i="36" s="1"/>
  <c r="G91" i="36"/>
  <c r="L91" i="36" s="1"/>
  <c r="M91" i="36" s="1"/>
  <c r="G89" i="36"/>
  <c r="L89" i="36" s="1"/>
  <c r="G88" i="36"/>
  <c r="L88" i="36" s="1"/>
  <c r="G87" i="36"/>
  <c r="L87" i="36" s="1"/>
  <c r="M87" i="36" s="1"/>
  <c r="G86" i="36"/>
  <c r="L86" i="36" s="1"/>
  <c r="M86" i="36" s="1"/>
  <c r="G85" i="36"/>
  <c r="L85" i="36" s="1"/>
  <c r="M85" i="36" s="1"/>
  <c r="G84" i="36"/>
  <c r="L84" i="36" s="1"/>
  <c r="G83" i="36"/>
  <c r="L83" i="36" s="1"/>
  <c r="M83" i="36" s="1"/>
  <c r="G82" i="36"/>
  <c r="L82" i="36" s="1"/>
  <c r="G50" i="36"/>
  <c r="L50" i="36" s="1"/>
  <c r="G81" i="36"/>
  <c r="L81" i="36" s="1"/>
  <c r="M81" i="36" s="1"/>
  <c r="G80" i="36"/>
  <c r="L80" i="36" s="1"/>
  <c r="G79" i="36"/>
  <c r="L79" i="36" s="1"/>
  <c r="G78" i="36"/>
  <c r="L78" i="36" s="1"/>
  <c r="G77" i="36"/>
  <c r="L77" i="36" s="1"/>
  <c r="G16" i="36"/>
  <c r="L74" i="36"/>
  <c r="G74" i="36"/>
  <c r="B74" i="36"/>
  <c r="L73" i="36"/>
  <c r="G73" i="36"/>
  <c r="B73" i="36"/>
  <c r="L72" i="36"/>
  <c r="G72" i="36"/>
  <c r="B72" i="36"/>
  <c r="L71" i="36"/>
  <c r="G71" i="36"/>
  <c r="B71" i="36"/>
  <c r="L70" i="36"/>
  <c r="G70" i="36"/>
  <c r="B70" i="36"/>
  <c r="L68" i="36"/>
  <c r="M68" i="36" s="1"/>
  <c r="G68" i="36"/>
  <c r="H68" i="36" s="1"/>
  <c r="B68" i="36"/>
  <c r="C68" i="36" s="1"/>
  <c r="L66" i="36"/>
  <c r="M66" i="36" s="1"/>
  <c r="G66" i="36"/>
  <c r="H66" i="36" s="1"/>
  <c r="B66" i="36"/>
  <c r="C66" i="36" s="1"/>
  <c r="L29" i="36"/>
  <c r="G29" i="36"/>
  <c r="B29" i="36"/>
  <c r="L62" i="36"/>
  <c r="G62" i="36"/>
  <c r="B62" i="36"/>
  <c r="L61" i="36"/>
  <c r="G61" i="36"/>
  <c r="B61" i="36"/>
  <c r="L60" i="36"/>
  <c r="G60" i="36"/>
  <c r="B60" i="36"/>
  <c r="L59" i="36"/>
  <c r="G59" i="36"/>
  <c r="B59" i="36"/>
  <c r="L58" i="36"/>
  <c r="G58" i="36"/>
  <c r="B58" i="36"/>
  <c r="L57" i="36"/>
  <c r="G57" i="36"/>
  <c r="B57" i="36"/>
  <c r="L56" i="36"/>
  <c r="G56" i="36"/>
  <c r="B56" i="36"/>
  <c r="L55" i="36"/>
  <c r="G55" i="36"/>
  <c r="B55" i="36"/>
  <c r="L109" i="36"/>
  <c r="G109" i="36"/>
  <c r="B109" i="36"/>
  <c r="L53" i="36"/>
  <c r="M53" i="36" s="1"/>
  <c r="G53" i="36"/>
  <c r="H53" i="36" s="1"/>
  <c r="B53" i="36"/>
  <c r="C53" i="36" s="1"/>
  <c r="L52" i="36"/>
  <c r="M52" i="36" s="1"/>
  <c r="G52" i="36"/>
  <c r="H52" i="36" s="1"/>
  <c r="B52" i="36"/>
  <c r="C52" i="36" s="1"/>
  <c r="L48" i="36"/>
  <c r="M50" i="36" s="1"/>
  <c r="G48" i="36"/>
  <c r="H50" i="36" s="1"/>
  <c r="B48" i="36"/>
  <c r="C50" i="36" s="1"/>
  <c r="L32" i="36"/>
  <c r="G32" i="36"/>
  <c r="B32" i="36"/>
  <c r="L31" i="36"/>
  <c r="G31" i="36"/>
  <c r="B31" i="36"/>
  <c r="L46" i="36"/>
  <c r="M46" i="36" s="1"/>
  <c r="B46" i="36"/>
  <c r="C46" i="36" s="1"/>
  <c r="L90" i="36"/>
  <c r="G90" i="36"/>
  <c r="B90" i="36"/>
  <c r="C90" i="36" s="1"/>
  <c r="L44" i="36"/>
  <c r="G44" i="36"/>
  <c r="B44" i="36"/>
  <c r="L43" i="36"/>
  <c r="G43" i="36"/>
  <c r="B43" i="36"/>
  <c r="L42" i="36"/>
  <c r="M44" i="36" s="1"/>
  <c r="G42" i="36"/>
  <c r="B42" i="36"/>
  <c r="L63" i="36"/>
  <c r="G63" i="36"/>
  <c r="B63" i="36"/>
  <c r="L38" i="36"/>
  <c r="M39" i="36" s="1"/>
  <c r="G38" i="36"/>
  <c r="H39" i="36" s="1"/>
  <c r="B38" i="36"/>
  <c r="C39" i="36" s="1"/>
  <c r="L105" i="36"/>
  <c r="G105" i="36"/>
  <c r="B105" i="36"/>
  <c r="L36" i="36"/>
  <c r="M36" i="36" s="1"/>
  <c r="G36" i="36"/>
  <c r="B36" i="36"/>
  <c r="C36" i="36" s="1"/>
  <c r="L27" i="36"/>
  <c r="G27" i="36"/>
  <c r="B27" i="36"/>
  <c r="L34" i="36"/>
  <c r="G34" i="36"/>
  <c r="H34" i="36" s="1"/>
  <c r="B34" i="36"/>
  <c r="C34" i="36" s="1"/>
  <c r="L26" i="36"/>
  <c r="G26" i="36"/>
  <c r="B26" i="36"/>
  <c r="L24" i="36"/>
  <c r="M24" i="36" s="1"/>
  <c r="G24" i="36"/>
  <c r="H24" i="36" s="1"/>
  <c r="B24" i="36"/>
  <c r="C24" i="36" s="1"/>
  <c r="L23" i="36"/>
  <c r="M23" i="36" s="1"/>
  <c r="G23" i="36"/>
  <c r="H23" i="36" s="1"/>
  <c r="B23" i="36"/>
  <c r="C23" i="36" s="1"/>
  <c r="L22" i="36"/>
  <c r="M22" i="36" s="1"/>
  <c r="G22" i="36"/>
  <c r="H22" i="36" s="1"/>
  <c r="B22" i="36"/>
  <c r="C22" i="36" s="1"/>
  <c r="L21" i="36"/>
  <c r="M21" i="36" s="1"/>
  <c r="G21" i="36"/>
  <c r="H21" i="36" s="1"/>
  <c r="B21" i="36"/>
  <c r="C21" i="36" s="1"/>
  <c r="L20" i="36"/>
  <c r="M20" i="36" s="1"/>
  <c r="G20" i="36"/>
  <c r="H20" i="36" s="1"/>
  <c r="B20" i="36"/>
  <c r="C20" i="36" s="1"/>
  <c r="L15" i="36"/>
  <c r="G15" i="36"/>
  <c r="H16" i="36" s="1"/>
  <c r="B15" i="36"/>
  <c r="C16" i="36" s="1"/>
  <c r="L13" i="36"/>
  <c r="M13" i="36" s="1"/>
  <c r="G13" i="36"/>
  <c r="H13" i="36" s="1"/>
  <c r="B13" i="36"/>
  <c r="C13" i="36" s="1"/>
  <c r="L11" i="36"/>
  <c r="M11" i="36" s="1"/>
  <c r="G11" i="36"/>
  <c r="H11" i="36" s="1"/>
  <c r="B11" i="36"/>
  <c r="C11" i="36" s="1"/>
  <c r="L10" i="36"/>
  <c r="M10" i="36" s="1"/>
  <c r="G10" i="36"/>
  <c r="H10" i="36" s="1"/>
  <c r="B10" i="36"/>
  <c r="C10" i="36" s="1"/>
  <c r="L8" i="36"/>
  <c r="M8" i="36" s="1"/>
  <c r="G8" i="36"/>
  <c r="H8" i="36" s="1"/>
  <c r="B8" i="36"/>
  <c r="C8" i="36" s="1"/>
  <c r="L5" i="36"/>
  <c r="G5" i="36"/>
  <c r="B5" i="36"/>
  <c r="L4" i="36"/>
  <c r="G4" i="36"/>
  <c r="B4" i="36"/>
  <c r="L3" i="36"/>
  <c r="M5" i="36" s="1"/>
  <c r="G3" i="36"/>
  <c r="B3" i="36"/>
  <c r="H5" i="36" l="1"/>
  <c r="V64" i="37"/>
  <c r="H85" i="36"/>
  <c r="M64" i="36"/>
  <c r="C64" i="36"/>
  <c r="H109" i="36"/>
  <c r="M90" i="36"/>
  <c r="H32" i="36"/>
  <c r="M32" i="36"/>
  <c r="H44" i="36"/>
  <c r="H64" i="36"/>
  <c r="H105" i="36"/>
  <c r="M109" i="36"/>
  <c r="H86" i="36"/>
  <c r="H126" i="36"/>
  <c r="H81" i="36"/>
  <c r="H87" i="36"/>
  <c r="H91" i="36"/>
  <c r="H83" i="36"/>
  <c r="H90" i="36"/>
  <c r="C109" i="36"/>
  <c r="C44" i="36"/>
  <c r="C105" i="36"/>
  <c r="C32" i="36"/>
  <c r="C5" i="36"/>
  <c r="G114" i="36"/>
  <c r="L114" i="36"/>
  <c r="B114" i="36"/>
  <c r="L16" i="36"/>
  <c r="M16" i="36" s="1"/>
  <c r="M127" i="36" l="1"/>
  <c r="H127" i="36"/>
  <c r="C127" i="36"/>
  <c r="T41" i="23" l="1"/>
  <c r="C42" i="33"/>
  <c r="D42" i="33"/>
  <c r="E42" i="33"/>
  <c r="B42" i="33"/>
  <c r="T36" i="23"/>
  <c r="R10" i="35"/>
  <c r="L10" i="35"/>
  <c r="F10" i="35"/>
  <c r="T42" i="23" l="1"/>
  <c r="T31" i="23"/>
  <c r="T33" i="23"/>
  <c r="T28" i="23"/>
  <c r="T27" i="23"/>
  <c r="T26" i="23"/>
  <c r="Q25" i="23"/>
  <c r="R25" i="23"/>
  <c r="P25" i="23"/>
  <c r="Q24" i="23"/>
  <c r="R24" i="23"/>
  <c r="R43" i="23" s="1"/>
  <c r="P24" i="23"/>
  <c r="S43" i="23"/>
  <c r="T34" i="23"/>
  <c r="T40" i="23"/>
  <c r="T39" i="23"/>
  <c r="T35" i="23"/>
  <c r="T32" i="23"/>
  <c r="T38" i="23"/>
  <c r="T29" i="23"/>
  <c r="T37" i="23"/>
  <c r="T30" i="23"/>
  <c r="T10" i="23"/>
  <c r="T11" i="23"/>
  <c r="T12" i="23"/>
  <c r="T13" i="23"/>
  <c r="T14" i="23"/>
  <c r="T15" i="23"/>
  <c r="T16" i="23"/>
  <c r="T17" i="23"/>
  <c r="T18" i="23"/>
  <c r="T19" i="23"/>
  <c r="T20" i="23"/>
  <c r="T21" i="23"/>
  <c r="T22" i="23"/>
  <c r="T23" i="23"/>
  <c r="S79" i="4"/>
  <c r="X94" i="4" s="1"/>
  <c r="U45" i="4"/>
  <c r="U39" i="4"/>
  <c r="U36" i="4"/>
  <c r="U53" i="4"/>
  <c r="U27" i="4"/>
  <c r="Y94" i="4"/>
  <c r="Q79" i="4"/>
  <c r="Q43" i="23" l="1"/>
  <c r="P43" i="23"/>
  <c r="G92" i="23" s="1"/>
  <c r="T25" i="23"/>
  <c r="T24" i="23"/>
  <c r="T43" i="23" s="1"/>
  <c r="U59" i="4"/>
  <c r="U58" i="4"/>
  <c r="U54" i="4"/>
  <c r="U52" i="4"/>
  <c r="U50" i="4"/>
  <c r="U46" i="4"/>
  <c r="U24" i="4"/>
  <c r="U14" i="4"/>
  <c r="J92" i="23"/>
  <c r="H92" i="23"/>
  <c r="I92" i="23"/>
  <c r="U15" i="4" l="1"/>
  <c r="U16" i="4"/>
  <c r="U17" i="4"/>
  <c r="U18" i="4"/>
  <c r="U19" i="4"/>
  <c r="U20" i="4"/>
  <c r="U21" i="4"/>
  <c r="U22" i="4"/>
  <c r="U23" i="4"/>
  <c r="U25" i="4"/>
  <c r="U26" i="4"/>
  <c r="U28" i="4"/>
  <c r="U29" i="4"/>
  <c r="U30" i="4"/>
  <c r="U31" i="4"/>
  <c r="U32" i="4"/>
  <c r="U33" i="4"/>
  <c r="U34" i="4"/>
  <c r="U35" i="4"/>
  <c r="U37" i="4"/>
  <c r="U38" i="4"/>
  <c r="U41" i="4"/>
  <c r="U44" i="4"/>
  <c r="U40" i="4"/>
  <c r="U42" i="4"/>
  <c r="U43" i="4"/>
  <c r="U47" i="4"/>
  <c r="U49" i="4"/>
  <c r="U48" i="4"/>
  <c r="U55" i="4"/>
  <c r="U56" i="4"/>
  <c r="U57" i="4"/>
  <c r="U60" i="4"/>
  <c r="U61" i="4"/>
  <c r="U62" i="4"/>
  <c r="U63" i="4"/>
  <c r="U64" i="4"/>
  <c r="U65" i="4"/>
  <c r="U66" i="4"/>
  <c r="U68" i="4"/>
  <c r="U67" i="4"/>
  <c r="U69" i="4"/>
  <c r="U70" i="4"/>
  <c r="U72" i="4"/>
  <c r="U73" i="4"/>
  <c r="U71" i="4"/>
  <c r="U51" i="4"/>
  <c r="U74" i="4"/>
  <c r="U75" i="4"/>
  <c r="U76" i="4"/>
  <c r="U77" i="4"/>
  <c r="U78" i="4"/>
  <c r="S133" i="35"/>
  <c r="S101" i="35"/>
  <c r="M133" i="35"/>
  <c r="G101" i="35"/>
  <c r="S10" i="35"/>
  <c r="M10" i="35"/>
  <c r="G10" i="35"/>
  <c r="R161" i="35"/>
  <c r="S161" i="35" s="1"/>
  <c r="L161" i="35"/>
  <c r="M161" i="35" s="1"/>
  <c r="F161" i="35"/>
  <c r="G161" i="35" s="1"/>
  <c r="F103" i="35"/>
  <c r="L103" i="35"/>
  <c r="R103" i="35"/>
  <c r="F169" i="35"/>
  <c r="L169" i="35"/>
  <c r="R169" i="35"/>
  <c r="R219" i="35"/>
  <c r="L219" i="35"/>
  <c r="F219" i="35"/>
  <c r="R218" i="35"/>
  <c r="L218" i="35"/>
  <c r="F218" i="35"/>
  <c r="R217" i="35"/>
  <c r="L217" i="35"/>
  <c r="F217" i="35"/>
  <c r="R216" i="35"/>
  <c r="L216" i="35"/>
  <c r="F216" i="35"/>
  <c r="R213" i="35"/>
  <c r="L213" i="35"/>
  <c r="F213" i="35"/>
  <c r="R212" i="35"/>
  <c r="S212" i="35" s="1"/>
  <c r="L212" i="35"/>
  <c r="M212" i="35" s="1"/>
  <c r="F212" i="35"/>
  <c r="G212" i="35" s="1"/>
  <c r="R211" i="35"/>
  <c r="L211" i="35"/>
  <c r="F211" i="35"/>
  <c r="R210" i="35"/>
  <c r="L210" i="35"/>
  <c r="F210" i="35"/>
  <c r="R209" i="35"/>
  <c r="L209" i="35"/>
  <c r="F209" i="35"/>
  <c r="R208" i="35"/>
  <c r="L208" i="35"/>
  <c r="F208" i="35"/>
  <c r="R207" i="35"/>
  <c r="L207" i="35"/>
  <c r="F207" i="35"/>
  <c r="R206" i="35"/>
  <c r="L206" i="35"/>
  <c r="F206" i="35"/>
  <c r="R205" i="35"/>
  <c r="L205" i="35"/>
  <c r="F205" i="35"/>
  <c r="R204" i="35"/>
  <c r="L204" i="35"/>
  <c r="F204" i="35"/>
  <c r="R203" i="35"/>
  <c r="L203" i="35"/>
  <c r="F203" i="35"/>
  <c r="R202" i="35"/>
  <c r="S202" i="35" s="1"/>
  <c r="L202" i="35"/>
  <c r="M202" i="35" s="1"/>
  <c r="F202" i="35"/>
  <c r="G202" i="35" s="1"/>
  <c r="R200" i="35"/>
  <c r="L200" i="35"/>
  <c r="F200" i="35"/>
  <c r="R199" i="35"/>
  <c r="L199" i="35"/>
  <c r="F199" i="35"/>
  <c r="R198" i="35"/>
  <c r="L198" i="35"/>
  <c r="F198" i="35"/>
  <c r="R197" i="35"/>
  <c r="L197" i="35"/>
  <c r="F197" i="35"/>
  <c r="R196" i="35"/>
  <c r="L196" i="35"/>
  <c r="F196" i="35"/>
  <c r="R195" i="35"/>
  <c r="L195" i="35"/>
  <c r="F195" i="35"/>
  <c r="R194" i="35"/>
  <c r="L194" i="35"/>
  <c r="F194" i="35"/>
  <c r="R193" i="35"/>
  <c r="L193" i="35"/>
  <c r="F193" i="35"/>
  <c r="R192" i="35"/>
  <c r="L192" i="35"/>
  <c r="F192" i="35"/>
  <c r="R191" i="35"/>
  <c r="L191" i="35"/>
  <c r="F191" i="35"/>
  <c r="R184" i="35"/>
  <c r="L184" i="35"/>
  <c r="F184" i="35"/>
  <c r="R183" i="35"/>
  <c r="S183" i="35" s="1"/>
  <c r="L183" i="35"/>
  <c r="M183" i="35" s="1"/>
  <c r="F183" i="35"/>
  <c r="G183" i="35" s="1"/>
  <c r="R182" i="35"/>
  <c r="L182" i="35"/>
  <c r="F182" i="35"/>
  <c r="R181" i="35"/>
  <c r="S181" i="35" s="1"/>
  <c r="L181" i="35"/>
  <c r="M181" i="35" s="1"/>
  <c r="F181" i="35"/>
  <c r="G181" i="35" s="1"/>
  <c r="R178" i="35"/>
  <c r="L178" i="35"/>
  <c r="F178" i="35"/>
  <c r="R167" i="35"/>
  <c r="L167" i="35"/>
  <c r="F167" i="35"/>
  <c r="R170" i="35"/>
  <c r="L170" i="35"/>
  <c r="F170" i="35"/>
  <c r="R148" i="35"/>
  <c r="L148" i="35"/>
  <c r="F148" i="35"/>
  <c r="R168" i="35"/>
  <c r="L168" i="35"/>
  <c r="F168" i="35"/>
  <c r="R164" i="35"/>
  <c r="S164" i="35" s="1"/>
  <c r="L164" i="35"/>
  <c r="M164" i="35" s="1"/>
  <c r="F164" i="35"/>
  <c r="G164" i="35" s="1"/>
  <c r="R179" i="35"/>
  <c r="L179" i="35"/>
  <c r="F179" i="35"/>
  <c r="R162" i="35"/>
  <c r="L162" i="35"/>
  <c r="F162" i="35"/>
  <c r="R160" i="35"/>
  <c r="S160" i="35" s="1"/>
  <c r="L160" i="35"/>
  <c r="M160" i="35" s="1"/>
  <c r="F160" i="35"/>
  <c r="G160" i="35" s="1"/>
  <c r="R159" i="35"/>
  <c r="S159" i="35" s="1"/>
  <c r="L159" i="35"/>
  <c r="M159" i="35" s="1"/>
  <c r="F159" i="35"/>
  <c r="G159" i="35" s="1"/>
  <c r="R158" i="35"/>
  <c r="L158" i="35"/>
  <c r="F158" i="35"/>
  <c r="R157" i="35"/>
  <c r="S157" i="35" s="1"/>
  <c r="L157" i="35"/>
  <c r="M157" i="35" s="1"/>
  <c r="F157" i="35"/>
  <c r="G157" i="35" s="1"/>
  <c r="R154" i="35"/>
  <c r="L154" i="35"/>
  <c r="F154" i="35"/>
  <c r="R166" i="35"/>
  <c r="S168" i="35" s="1"/>
  <c r="L166" i="35"/>
  <c r="F166" i="35"/>
  <c r="R137" i="35"/>
  <c r="L137" i="35"/>
  <c r="F137" i="35"/>
  <c r="R156" i="35"/>
  <c r="S156" i="35" s="1"/>
  <c r="L156" i="35"/>
  <c r="M156" i="35" s="1"/>
  <c r="F156" i="35"/>
  <c r="G156" i="35" s="1"/>
  <c r="R153" i="35"/>
  <c r="S154" i="35" s="1"/>
  <c r="L153" i="35"/>
  <c r="M154" i="35" s="1"/>
  <c r="F153" i="35"/>
  <c r="G154" i="35" s="1"/>
  <c r="R152" i="35"/>
  <c r="L152" i="35"/>
  <c r="F152" i="35"/>
  <c r="R151" i="35"/>
  <c r="L151" i="35"/>
  <c r="F151" i="35"/>
  <c r="R150" i="35"/>
  <c r="L150" i="35"/>
  <c r="F150" i="35"/>
  <c r="R147" i="35"/>
  <c r="L147" i="35"/>
  <c r="F147" i="35"/>
  <c r="R146" i="35"/>
  <c r="S146" i="35" s="1"/>
  <c r="L146" i="35"/>
  <c r="M146" i="35" s="1"/>
  <c r="F146" i="35"/>
  <c r="G146" i="35" s="1"/>
  <c r="R144" i="35"/>
  <c r="S144" i="35" s="1"/>
  <c r="L144" i="35"/>
  <c r="M144" i="35" s="1"/>
  <c r="F144" i="35"/>
  <c r="G144" i="35" s="1"/>
  <c r="R142" i="35"/>
  <c r="S142" i="35" s="1"/>
  <c r="L142" i="35"/>
  <c r="M142" i="35" s="1"/>
  <c r="F142" i="35"/>
  <c r="G142" i="35" s="1"/>
  <c r="R140" i="35"/>
  <c r="S140" i="35" s="1"/>
  <c r="L140" i="35"/>
  <c r="M140" i="35" s="1"/>
  <c r="F140" i="35"/>
  <c r="G140" i="35" s="1"/>
  <c r="R138" i="35"/>
  <c r="L138" i="35"/>
  <c r="F138" i="35"/>
  <c r="R136" i="35"/>
  <c r="L136" i="35"/>
  <c r="F136" i="35"/>
  <c r="R134" i="35"/>
  <c r="S134" i="35" s="1"/>
  <c r="L134" i="35"/>
  <c r="M134" i="35" s="1"/>
  <c r="F134" i="35"/>
  <c r="G134" i="35" s="1"/>
  <c r="R131" i="35"/>
  <c r="S131" i="35" s="1"/>
  <c r="L131" i="35"/>
  <c r="M131" i="35" s="1"/>
  <c r="F131" i="35"/>
  <c r="G131" i="35" s="1"/>
  <c r="R130" i="35"/>
  <c r="S130" i="35" s="1"/>
  <c r="L130" i="35"/>
  <c r="M130" i="35" s="1"/>
  <c r="F130" i="35"/>
  <c r="G130" i="35" s="1"/>
  <c r="R132" i="35"/>
  <c r="S132" i="35" s="1"/>
  <c r="L132" i="35"/>
  <c r="M132" i="35" s="1"/>
  <c r="F132" i="35"/>
  <c r="G132" i="35" s="1"/>
  <c r="R129" i="35"/>
  <c r="S129" i="35" s="1"/>
  <c r="L129" i="35"/>
  <c r="M129" i="35" s="1"/>
  <c r="F129" i="35"/>
  <c r="G129" i="35" s="1"/>
  <c r="R126" i="35"/>
  <c r="L126" i="35"/>
  <c r="F126" i="35"/>
  <c r="G126" i="35" s="1"/>
  <c r="R124" i="35"/>
  <c r="R121" i="35"/>
  <c r="S121" i="35" s="1"/>
  <c r="L121" i="35"/>
  <c r="M121" i="35" s="1"/>
  <c r="F121" i="35"/>
  <c r="G121" i="35" s="1"/>
  <c r="R120" i="35"/>
  <c r="L120" i="35"/>
  <c r="F120" i="35"/>
  <c r="R119" i="35"/>
  <c r="L119" i="35"/>
  <c r="F119" i="35"/>
  <c r="R118" i="35"/>
  <c r="L118" i="35"/>
  <c r="F118" i="35"/>
  <c r="R117" i="35"/>
  <c r="S117" i="35" s="1"/>
  <c r="L117" i="35"/>
  <c r="M117" i="35" s="1"/>
  <c r="F117" i="35"/>
  <c r="G117" i="35" s="1"/>
  <c r="L116" i="35"/>
  <c r="F116" i="35"/>
  <c r="R115" i="35"/>
  <c r="L115" i="35"/>
  <c r="F115" i="35"/>
  <c r="R114" i="35"/>
  <c r="L114" i="35"/>
  <c r="F114" i="35"/>
  <c r="R113" i="35"/>
  <c r="L113" i="35"/>
  <c r="F113" i="35"/>
  <c r="R112" i="35"/>
  <c r="L112" i="35"/>
  <c r="F112" i="35"/>
  <c r="R111" i="35"/>
  <c r="L111" i="35"/>
  <c r="F111" i="35"/>
  <c r="R110" i="35"/>
  <c r="L110" i="35"/>
  <c r="F110" i="35"/>
  <c r="R109" i="35"/>
  <c r="S109" i="35" s="1"/>
  <c r="L109" i="35"/>
  <c r="M109" i="35" s="1"/>
  <c r="F109" i="35"/>
  <c r="G109" i="35" s="1"/>
  <c r="R108" i="35"/>
  <c r="L108" i="35"/>
  <c r="F108" i="35"/>
  <c r="R107" i="35"/>
  <c r="L107" i="35"/>
  <c r="F107" i="35"/>
  <c r="R106" i="35"/>
  <c r="L106" i="35"/>
  <c r="F106" i="35"/>
  <c r="R105" i="35"/>
  <c r="L105" i="35"/>
  <c r="F105" i="35"/>
  <c r="R104" i="35"/>
  <c r="L104" i="35"/>
  <c r="F104" i="35"/>
  <c r="L101" i="35"/>
  <c r="M101" i="35" s="1"/>
  <c r="R71" i="35"/>
  <c r="L71" i="35"/>
  <c r="F71" i="35"/>
  <c r="R70" i="35"/>
  <c r="S71" i="35" s="1"/>
  <c r="L70" i="35"/>
  <c r="F70" i="35"/>
  <c r="R68" i="35"/>
  <c r="S68" i="35" s="1"/>
  <c r="L68" i="35"/>
  <c r="M68" i="35" s="1"/>
  <c r="F68" i="35"/>
  <c r="G68" i="35" s="1"/>
  <c r="R67" i="35"/>
  <c r="S67" i="35" s="1"/>
  <c r="L67" i="35"/>
  <c r="M67" i="35" s="1"/>
  <c r="F67" i="35"/>
  <c r="G67" i="35" s="1"/>
  <c r="L66" i="35"/>
  <c r="R66" i="35" s="1"/>
  <c r="L65" i="35"/>
  <c r="R65" i="35" s="1"/>
  <c r="S65" i="35" s="1"/>
  <c r="R64" i="35"/>
  <c r="S64" i="35" s="1"/>
  <c r="L64" i="35"/>
  <c r="M64" i="35" s="1"/>
  <c r="F64" i="35"/>
  <c r="G64" i="35" s="1"/>
  <c r="R63" i="35"/>
  <c r="S63" i="35" s="1"/>
  <c r="L63" i="35"/>
  <c r="M63" i="35" s="1"/>
  <c r="F63" i="35"/>
  <c r="R62" i="35"/>
  <c r="S62" i="35" s="1"/>
  <c r="L62" i="35"/>
  <c r="M62" i="35" s="1"/>
  <c r="F62" i="35"/>
  <c r="G62" i="35" s="1"/>
  <c r="R61" i="35"/>
  <c r="S61" i="35" s="1"/>
  <c r="L61" i="35"/>
  <c r="M61" i="35" s="1"/>
  <c r="F61" i="35"/>
  <c r="G61" i="35" s="1"/>
  <c r="R60" i="35"/>
  <c r="S60" i="35" s="1"/>
  <c r="L60" i="35"/>
  <c r="M60" i="35" s="1"/>
  <c r="F60" i="35"/>
  <c r="G60" i="35" s="1"/>
  <c r="R59" i="35"/>
  <c r="S59" i="35" s="1"/>
  <c r="L59" i="35"/>
  <c r="M59" i="35" s="1"/>
  <c r="F59" i="35"/>
  <c r="G59" i="35" s="1"/>
  <c r="R58" i="35"/>
  <c r="S58" i="35" s="1"/>
  <c r="L58" i="35"/>
  <c r="M58" i="35" s="1"/>
  <c r="F58" i="35"/>
  <c r="G58" i="35" s="1"/>
  <c r="R57" i="35"/>
  <c r="S57" i="35" s="1"/>
  <c r="L57" i="35"/>
  <c r="M57" i="35" s="1"/>
  <c r="F57" i="35"/>
  <c r="G57" i="35" s="1"/>
  <c r="R56" i="35"/>
  <c r="S56" i="35" s="1"/>
  <c r="L56" i="35"/>
  <c r="M56" i="35" s="1"/>
  <c r="F56" i="35"/>
  <c r="G56" i="35" s="1"/>
  <c r="R55" i="35"/>
  <c r="S55" i="35" s="1"/>
  <c r="L55" i="35"/>
  <c r="M55" i="35" s="1"/>
  <c r="F55" i="35"/>
  <c r="G55" i="35" s="1"/>
  <c r="R54" i="35"/>
  <c r="S54" i="35" s="1"/>
  <c r="L54" i="35"/>
  <c r="M54" i="35" s="1"/>
  <c r="F54" i="35"/>
  <c r="G54" i="35" s="1"/>
  <c r="R53" i="35"/>
  <c r="S53" i="35" s="1"/>
  <c r="L53" i="35"/>
  <c r="M53" i="35" s="1"/>
  <c r="F53" i="35"/>
  <c r="G53" i="35" s="1"/>
  <c r="R52" i="35"/>
  <c r="S52" i="35" s="1"/>
  <c r="L52" i="35"/>
  <c r="M52" i="35" s="1"/>
  <c r="F52" i="35"/>
  <c r="G52" i="35" s="1"/>
  <c r="R51" i="35"/>
  <c r="S51" i="35" s="1"/>
  <c r="L51" i="35"/>
  <c r="M51" i="35" s="1"/>
  <c r="F51" i="35"/>
  <c r="R50" i="35"/>
  <c r="S50" i="35" s="1"/>
  <c r="L50" i="35"/>
  <c r="M50" i="35" s="1"/>
  <c r="F50" i="35"/>
  <c r="G50" i="35" s="1"/>
  <c r="R49" i="35"/>
  <c r="S49" i="35" s="1"/>
  <c r="L49" i="35"/>
  <c r="M49" i="35" s="1"/>
  <c r="F49" i="35"/>
  <c r="G49" i="35" s="1"/>
  <c r="R48" i="35"/>
  <c r="S48" i="35" s="1"/>
  <c r="L48" i="35"/>
  <c r="M48" i="35" s="1"/>
  <c r="F48" i="35"/>
  <c r="G48" i="35" s="1"/>
  <c r="R47" i="35"/>
  <c r="S47" i="35" s="1"/>
  <c r="L47" i="35"/>
  <c r="M47" i="35" s="1"/>
  <c r="F47" i="35"/>
  <c r="G47" i="35" s="1"/>
  <c r="R46" i="35"/>
  <c r="S46" i="35" s="1"/>
  <c r="L46" i="35"/>
  <c r="M46" i="35" s="1"/>
  <c r="F46" i="35"/>
  <c r="G46" i="35" s="1"/>
  <c r="R45" i="35"/>
  <c r="S45" i="35" s="1"/>
  <c r="L45" i="35"/>
  <c r="M45" i="35" s="1"/>
  <c r="F45" i="35"/>
  <c r="G45" i="35" s="1"/>
  <c r="R44" i="35"/>
  <c r="S44" i="35" s="1"/>
  <c r="L44" i="35"/>
  <c r="M44" i="35" s="1"/>
  <c r="F44" i="35"/>
  <c r="G44" i="35" s="1"/>
  <c r="R42" i="35"/>
  <c r="L42" i="35"/>
  <c r="F42" i="35"/>
  <c r="R41" i="35"/>
  <c r="L41" i="35"/>
  <c r="F41" i="35"/>
  <c r="R40" i="35"/>
  <c r="L40" i="35"/>
  <c r="F40" i="35"/>
  <c r="R39" i="35"/>
  <c r="L39" i="35"/>
  <c r="F39" i="35"/>
  <c r="R38" i="35"/>
  <c r="L38" i="35"/>
  <c r="F38" i="35"/>
  <c r="R37" i="35"/>
  <c r="L37" i="35"/>
  <c r="F37" i="35"/>
  <c r="R36" i="35"/>
  <c r="L36" i="35"/>
  <c r="F36" i="35"/>
  <c r="R35" i="35"/>
  <c r="L35" i="35"/>
  <c r="F35" i="35"/>
  <c r="R34" i="35"/>
  <c r="L34" i="35"/>
  <c r="F34" i="35"/>
  <c r="R33" i="35"/>
  <c r="S33" i="35" s="1"/>
  <c r="L33" i="35"/>
  <c r="M33" i="35" s="1"/>
  <c r="F33" i="35"/>
  <c r="G33" i="35" s="1"/>
  <c r="R32" i="35"/>
  <c r="L32" i="35"/>
  <c r="F32" i="35"/>
  <c r="R31" i="35"/>
  <c r="S31" i="35" s="1"/>
  <c r="L31" i="35"/>
  <c r="M31" i="35" s="1"/>
  <c r="F31" i="35"/>
  <c r="G31" i="35" s="1"/>
  <c r="R30" i="35"/>
  <c r="S30" i="35" s="1"/>
  <c r="L30" i="35"/>
  <c r="M30" i="35" s="1"/>
  <c r="F30" i="35"/>
  <c r="G30" i="35" s="1"/>
  <c r="R29" i="35"/>
  <c r="L29" i="35"/>
  <c r="F29" i="35"/>
  <c r="R28" i="35"/>
  <c r="L28" i="35"/>
  <c r="F28" i="35"/>
  <c r="R27" i="35"/>
  <c r="L27" i="35"/>
  <c r="F27" i="35"/>
  <c r="R25" i="35"/>
  <c r="L25" i="35"/>
  <c r="F25" i="35"/>
  <c r="R18" i="35"/>
  <c r="S18" i="35" s="1"/>
  <c r="L18" i="35"/>
  <c r="M18" i="35" s="1"/>
  <c r="F18" i="35"/>
  <c r="G18" i="35" s="1"/>
  <c r="R16" i="35"/>
  <c r="S16" i="35" s="1"/>
  <c r="L16" i="35"/>
  <c r="M16" i="35" s="1"/>
  <c r="F16" i="35"/>
  <c r="G16" i="35" s="1"/>
  <c r="R22" i="35"/>
  <c r="L22" i="35"/>
  <c r="F22" i="35"/>
  <c r="R21" i="35"/>
  <c r="L21" i="35"/>
  <c r="F21" i="35"/>
  <c r="R20" i="35"/>
  <c r="L20" i="35"/>
  <c r="F20" i="35"/>
  <c r="R14" i="35"/>
  <c r="S14" i="35" s="1"/>
  <c r="L14" i="35"/>
  <c r="M14" i="35" s="1"/>
  <c r="F14" i="35"/>
  <c r="G14" i="35" s="1"/>
  <c r="R8" i="35"/>
  <c r="L8" i="35"/>
  <c r="F8" i="35"/>
  <c r="R12" i="35"/>
  <c r="S12" i="35" s="1"/>
  <c r="L12" i="35"/>
  <c r="M12" i="35" s="1"/>
  <c r="F12" i="35"/>
  <c r="G12" i="35" s="1"/>
  <c r="R7" i="35"/>
  <c r="L7" i="35"/>
  <c r="F7" i="35"/>
  <c r="R6" i="35"/>
  <c r="L6" i="35"/>
  <c r="F6" i="35"/>
  <c r="R5" i="35"/>
  <c r="L5" i="35"/>
  <c r="F5" i="35"/>
  <c r="R4" i="35"/>
  <c r="L4" i="35"/>
  <c r="F4" i="35"/>
  <c r="F220" i="35" s="1"/>
  <c r="S29" i="35" l="1"/>
  <c r="S148" i="35"/>
  <c r="S138" i="35"/>
  <c r="S179" i="35"/>
  <c r="S8" i="35"/>
  <c r="S43" i="35"/>
  <c r="S22" i="35"/>
  <c r="G168" i="35"/>
  <c r="M168" i="35"/>
  <c r="M138" i="35"/>
  <c r="M71" i="35"/>
  <c r="M29" i="35"/>
  <c r="M43" i="35"/>
  <c r="M148" i="35"/>
  <c r="M179" i="35"/>
  <c r="M65" i="35"/>
  <c r="G22" i="35"/>
  <c r="M22" i="35"/>
  <c r="M8" i="35"/>
  <c r="G148" i="35"/>
  <c r="G179" i="35"/>
  <c r="G138" i="35"/>
  <c r="G71" i="35"/>
  <c r="G43" i="35"/>
  <c r="G29" i="35"/>
  <c r="G8" i="35"/>
  <c r="M220" i="35" l="1"/>
  <c r="S220" i="35"/>
  <c r="G220" i="35"/>
  <c r="J41" i="33"/>
  <c r="K41" i="33" s="1"/>
  <c r="L41" i="33" s="1"/>
  <c r="M41" i="33" s="1"/>
  <c r="B41" i="33"/>
  <c r="J46" i="33"/>
  <c r="K46" i="33" s="1"/>
  <c r="L46" i="33" s="1"/>
  <c r="M46" i="33" s="1"/>
  <c r="B46" i="33"/>
  <c r="J40" i="33"/>
  <c r="K40" i="33" s="1"/>
  <c r="L40" i="33" s="1"/>
  <c r="M40" i="33" s="1"/>
  <c r="B40" i="33"/>
  <c r="J39" i="33"/>
  <c r="K39" i="33" s="1"/>
  <c r="L39" i="33" s="1"/>
  <c r="M39" i="33" s="1"/>
  <c r="D39" i="33"/>
  <c r="J38" i="33"/>
  <c r="K38" i="33" s="1"/>
  <c r="L38" i="33" s="1"/>
  <c r="M38" i="33" s="1"/>
  <c r="B38" i="33"/>
  <c r="D37" i="33"/>
  <c r="E37" i="33" s="1"/>
  <c r="C37" i="33"/>
  <c r="J36" i="33"/>
  <c r="K36" i="33" s="1"/>
  <c r="L36" i="33" s="1"/>
  <c r="M36" i="33" s="1"/>
  <c r="B36" i="33"/>
  <c r="J35" i="33"/>
  <c r="K35" i="33" s="1"/>
  <c r="L35" i="33" s="1"/>
  <c r="M35" i="33" s="1"/>
  <c r="D35" i="33"/>
  <c r="E35" i="33" s="1"/>
  <c r="B35" i="33" s="1"/>
  <c r="J34" i="33"/>
  <c r="K34" i="33" s="1"/>
  <c r="L34" i="33" s="1"/>
  <c r="M34" i="33" s="1"/>
  <c r="B34" i="33"/>
  <c r="L33" i="33"/>
  <c r="J33" i="33"/>
  <c r="B33" i="33"/>
  <c r="J32" i="33"/>
  <c r="K32" i="33" s="1"/>
  <c r="L32" i="33" s="1"/>
  <c r="M32" i="33" s="1"/>
  <c r="B32" i="33"/>
  <c r="J31" i="33"/>
  <c r="K31" i="33" s="1"/>
  <c r="L31" i="33" s="1"/>
  <c r="M31" i="33" s="1"/>
  <c r="B31" i="33"/>
  <c r="J30" i="33"/>
  <c r="K30" i="33" s="1"/>
  <c r="L30" i="33" s="1"/>
  <c r="M30" i="33" s="1"/>
  <c r="D30" i="33"/>
  <c r="J29" i="33"/>
  <c r="K29" i="33" s="1"/>
  <c r="L29" i="33" s="1"/>
  <c r="M29" i="33" s="1"/>
  <c r="B29" i="33"/>
  <c r="J28" i="33"/>
  <c r="K28" i="33" s="1"/>
  <c r="L28" i="33" s="1"/>
  <c r="M28" i="33" s="1"/>
  <c r="B28" i="33"/>
  <c r="J27" i="33"/>
  <c r="K27" i="33" s="1"/>
  <c r="L27" i="33" s="1"/>
  <c r="M27" i="33" s="1"/>
  <c r="B27" i="33"/>
  <c r="J26" i="33"/>
  <c r="K26" i="33" s="1"/>
  <c r="L26" i="33" s="1"/>
  <c r="M26" i="33" s="1"/>
  <c r="B26" i="33"/>
  <c r="J25" i="33"/>
  <c r="K25" i="33" s="1"/>
  <c r="B25" i="33"/>
  <c r="C23" i="33"/>
  <c r="J22" i="33"/>
  <c r="L22" i="33" s="1"/>
  <c r="M22" i="33" s="1"/>
  <c r="I22" i="33"/>
  <c r="K22" i="33" s="1"/>
  <c r="B22" i="33"/>
  <c r="J21" i="33"/>
  <c r="K21" i="33" s="1"/>
  <c r="L21" i="33" s="1"/>
  <c r="B21" i="33"/>
  <c r="J20" i="33"/>
  <c r="K20" i="33" s="1"/>
  <c r="L20" i="33" s="1"/>
  <c r="B20" i="33"/>
  <c r="J19" i="33"/>
  <c r="I19" i="33"/>
  <c r="K19" i="33" s="1"/>
  <c r="B19" i="33"/>
  <c r="J18" i="33"/>
  <c r="K18" i="33" s="1"/>
  <c r="L18" i="33" s="1"/>
  <c r="M18" i="33" s="1"/>
  <c r="B18" i="33"/>
  <c r="J17" i="33"/>
  <c r="K17" i="33" s="1"/>
  <c r="D17" i="33"/>
  <c r="E17" i="33" s="1"/>
  <c r="E23" i="33" s="1"/>
  <c r="J16" i="33"/>
  <c r="L16" i="33" s="1"/>
  <c r="M16" i="33" s="1"/>
  <c r="I16" i="33"/>
  <c r="K16" i="33" s="1"/>
  <c r="B16" i="33"/>
  <c r="J15" i="33"/>
  <c r="L15" i="33" s="1"/>
  <c r="M15" i="33" s="1"/>
  <c r="I15" i="33"/>
  <c r="K15" i="33" s="1"/>
  <c r="B15" i="33"/>
  <c r="J14" i="33"/>
  <c r="K14" i="33" s="1"/>
  <c r="L14" i="33" s="1"/>
  <c r="M14" i="33" s="1"/>
  <c r="B14" i="33"/>
  <c r="J13" i="33"/>
  <c r="M13" i="33" s="1"/>
  <c r="I13" i="33"/>
  <c r="L13" i="33" s="1"/>
  <c r="B13" i="33"/>
  <c r="K12" i="33"/>
  <c r="J12" i="33"/>
  <c r="L12" i="33" s="1"/>
  <c r="M12" i="33" s="1"/>
  <c r="B12" i="33"/>
  <c r="K11" i="33"/>
  <c r="J11" i="33"/>
  <c r="L11" i="33" s="1"/>
  <c r="M11" i="33" s="1"/>
  <c r="B11" i="33"/>
  <c r="L10" i="33"/>
  <c r="M10" i="33" s="1"/>
  <c r="J10" i="33"/>
  <c r="B10" i="33"/>
  <c r="J9" i="33"/>
  <c r="L9" i="33" s="1"/>
  <c r="M9" i="33" s="1"/>
  <c r="I9" i="33"/>
  <c r="K9" i="33" s="1"/>
  <c r="B9" i="33"/>
  <c r="J8" i="33"/>
  <c r="L8" i="33" s="1"/>
  <c r="I8" i="33"/>
  <c r="K8" i="33" s="1"/>
  <c r="B8" i="33"/>
  <c r="J7" i="33"/>
  <c r="K7" i="33" s="1"/>
  <c r="L7" i="33" s="1"/>
  <c r="M7" i="33" s="1"/>
  <c r="B7" i="33"/>
  <c r="J6" i="33"/>
  <c r="K6" i="33" s="1"/>
  <c r="L6" i="33" s="1"/>
  <c r="M6" i="33" s="1"/>
  <c r="B6" i="33"/>
  <c r="J5" i="33"/>
  <c r="K5" i="33" s="1"/>
  <c r="L5" i="33" s="1"/>
  <c r="M5" i="33" s="1"/>
  <c r="B5" i="33"/>
  <c r="J4" i="33"/>
  <c r="L4" i="33" s="1"/>
  <c r="M4" i="33" s="1"/>
  <c r="I4" i="33"/>
  <c r="K4" i="33" s="1"/>
  <c r="B4" i="33"/>
  <c r="C44" i="33" l="1"/>
  <c r="L17" i="33"/>
  <c r="M19" i="33"/>
  <c r="D23" i="33"/>
  <c r="D44" i="33" s="1"/>
  <c r="M17" i="33"/>
  <c r="B37" i="33"/>
  <c r="L19" i="33"/>
  <c r="J37" i="33"/>
  <c r="K37" i="33" s="1"/>
  <c r="L37" i="33" s="1"/>
  <c r="M37" i="33" s="1"/>
  <c r="M8" i="33"/>
  <c r="E39" i="33"/>
  <c r="B39" i="33" s="1"/>
  <c r="K23" i="33"/>
  <c r="L23" i="33"/>
  <c r="B17" i="33"/>
  <c r="B23" i="33" s="1"/>
  <c r="L25" i="33"/>
  <c r="E30" i="33"/>
  <c r="E44" i="33" s="1"/>
  <c r="B30" i="33" l="1"/>
  <c r="B44" i="33" s="1"/>
  <c r="M25" i="33"/>
  <c r="M23" i="33"/>
  <c r="R79" i="4" l="1"/>
  <c r="W94" i="4" s="1"/>
  <c r="V94" i="4" l="1"/>
  <c r="U79" i="4"/>
  <c r="L42" i="33"/>
  <c r="M42" i="33"/>
  <c r="K42" i="33"/>
</calcChain>
</file>

<file path=xl/comments1.xml><?xml version="1.0" encoding="utf-8"?>
<comments xmlns="http://schemas.openxmlformats.org/spreadsheetml/2006/main">
  <authors>
    <author>tc={6528D171-E0A5-4465-B716-85E53FD3DC31}</author>
  </authors>
  <commentList>
    <comment ref="A37"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nuovo contratto sarà probabilmente senza canone</t>
        </r>
      </text>
    </comment>
  </commentList>
</comments>
</file>

<file path=xl/comments2.xml><?xml version="1.0" encoding="utf-8"?>
<comments xmlns="http://schemas.openxmlformats.org/spreadsheetml/2006/main">
  <authors>
    <author>michela bagnacci</author>
  </authors>
  <commentList>
    <comment ref="A58" authorId="0">
      <text>
        <r>
          <rPr>
            <b/>
            <sz val="9"/>
            <color indexed="81"/>
            <rFont val="Tahoma"/>
            <family val="2"/>
          </rPr>
          <t>michela bagnacci:</t>
        </r>
        <r>
          <rPr>
            <sz val="9"/>
            <color indexed="81"/>
            <rFont val="Tahoma"/>
            <family val="2"/>
          </rPr>
          <t xml:space="preserve">
cambiare il nome del conto ex nexive (Poste italiane convenzione anci)</t>
        </r>
      </text>
    </comment>
    <comment ref="F58" authorId="0">
      <text>
        <r>
          <rPr>
            <b/>
            <sz val="9"/>
            <color indexed="81"/>
            <rFont val="Tahoma"/>
            <family val="2"/>
          </rPr>
          <t>michela bagnacci:</t>
        </r>
        <r>
          <rPr>
            <sz val="9"/>
            <color indexed="81"/>
            <rFont val="Tahoma"/>
            <family val="2"/>
          </rPr>
          <t xml:space="preserve">
cambiare il nome del conto ex nexive (Poste italiane convenzione anci)</t>
        </r>
      </text>
    </comment>
    <comment ref="K58" authorId="0">
      <text>
        <r>
          <rPr>
            <b/>
            <sz val="9"/>
            <color indexed="81"/>
            <rFont val="Tahoma"/>
            <family val="2"/>
          </rPr>
          <t>michela bagnacci:</t>
        </r>
        <r>
          <rPr>
            <sz val="9"/>
            <color indexed="81"/>
            <rFont val="Tahoma"/>
            <family val="2"/>
          </rPr>
          <t xml:space="preserve">
cambiare il nome del conto ex nexive (Poste italiane convenzione anci)</t>
        </r>
      </text>
    </comment>
    <comment ref="A59" authorId="0">
      <text>
        <r>
          <rPr>
            <b/>
            <sz val="9"/>
            <color indexed="81"/>
            <rFont val="Tahoma"/>
            <family val="2"/>
          </rPr>
          <t>michela bagnacci:</t>
        </r>
        <r>
          <rPr>
            <sz val="9"/>
            <color indexed="81"/>
            <rFont val="Tahoma"/>
            <family val="2"/>
          </rPr>
          <t xml:space="preserve">
il costo comprende il servizio e l'affrancatura</t>
        </r>
      </text>
    </comment>
    <comment ref="F59" authorId="0">
      <text>
        <r>
          <rPr>
            <b/>
            <sz val="9"/>
            <color indexed="81"/>
            <rFont val="Tahoma"/>
            <family val="2"/>
          </rPr>
          <t>michela bagnacci:</t>
        </r>
        <r>
          <rPr>
            <sz val="9"/>
            <color indexed="81"/>
            <rFont val="Tahoma"/>
            <family val="2"/>
          </rPr>
          <t xml:space="preserve">
il costo comprende il servizio e l'affrancatura</t>
        </r>
      </text>
    </comment>
    <comment ref="K59" authorId="0">
      <text>
        <r>
          <rPr>
            <b/>
            <sz val="9"/>
            <color indexed="81"/>
            <rFont val="Tahoma"/>
            <family val="2"/>
          </rPr>
          <t>michela bagnacci:</t>
        </r>
        <r>
          <rPr>
            <sz val="9"/>
            <color indexed="81"/>
            <rFont val="Tahoma"/>
            <family val="2"/>
          </rPr>
          <t xml:space="preserve">
il costo comprende il servizio e l'affrancatura</t>
        </r>
      </text>
    </comment>
  </commentList>
</comments>
</file>

<file path=xl/comments3.xml><?xml version="1.0" encoding="utf-8"?>
<comments xmlns="http://schemas.openxmlformats.org/spreadsheetml/2006/main">
  <authors>
    <author>Giulia Fedeli</author>
  </authors>
  <commentList>
    <comment ref="W10" authorId="0">
      <text>
        <r>
          <rPr>
            <b/>
            <sz val="9"/>
            <color indexed="81"/>
            <rFont val="Tahoma"/>
            <family val="2"/>
          </rPr>
          <t xml:space="preserve">Giulia Fedeli 
</t>
        </r>
        <r>
          <rPr>
            <sz val="9"/>
            <color indexed="81"/>
            <rFont val="Tahoma"/>
            <family val="2"/>
          </rPr>
          <t>SENA FRUTTA</t>
        </r>
      </text>
    </comment>
  </commentList>
</comments>
</file>

<file path=xl/sharedStrings.xml><?xml version="1.0" encoding="utf-8"?>
<sst xmlns="http://schemas.openxmlformats.org/spreadsheetml/2006/main" count="7458" uniqueCount="1063">
  <si>
    <t>Descrizione</t>
  </si>
  <si>
    <t>BUDGET 2024</t>
  </si>
  <si>
    <t>BUDGET 2025</t>
  </si>
  <si>
    <t>BAGNACCI</t>
  </si>
  <si>
    <t>FABIANI</t>
  </si>
  <si>
    <t>COSTI DELLA PRODUZIONE</t>
  </si>
  <si>
    <t>66/0005/0501 - CANCELL.STAMPATI FOTOCOPIE</t>
  </si>
  <si>
    <t>66/0005/0504 - ACQ. BENI COSTO INF. 1 MIL.</t>
  </si>
  <si>
    <t>66/0005/0505 - PRODOTTI CONSUMO</t>
  </si>
  <si>
    <t>66/0005/0506 - BIGLIETTI PARCHEGGI</t>
  </si>
  <si>
    <t>66/0005/0507 - DISPOSITIVI COVID</t>
  </si>
  <si>
    <t>66/0030/0037 - CARBURANTI E LUBRIF.PARZ.DED.</t>
  </si>
  <si>
    <t>66/30/0045 - INDUMENTI DI LAVORO</t>
  </si>
  <si>
    <t>68/0005/0502 - ENERGIA ELETTRICA</t>
  </si>
  <si>
    <t>68/0005/0503 - telefono (Tim + Terrecablate)</t>
  </si>
  <si>
    <t>68/0005/0563 - ALTRE SPESE TELEFONICHE P.</t>
  </si>
  <si>
    <t>68/0005/0320 - SPESE TELEFONICHE. MANUTENZ.CELL.AZ</t>
  </si>
  <si>
    <t>68/0005/0513 - GAS</t>
  </si>
  <si>
    <t>68/0005/0521 - ACQUEDOTTO</t>
  </si>
  <si>
    <t>68/0005/0529 - SPESE SERVIZI CAU E PARCOMETRI</t>
  </si>
  <si>
    <t>68/0005/0531 - SPESE SERVIZ.ACC.BUS E SUPPORTO</t>
  </si>
  <si>
    <t>68/0005/0532 - SPESE SERVIZI PRESIDIO STAZIONE</t>
  </si>
  <si>
    <t>68/0005/0533 - SPESE SERVIZI PULIZIA PARCHEGGI</t>
  </si>
  <si>
    <t>68/0005/0534 - SP.SERVIZI TRASP.VALORI E CONTEGGIO</t>
  </si>
  <si>
    <t>68/0005/0629 - SPESE SERVIZI SANIFICAZIONE PARCHEGGI</t>
  </si>
  <si>
    <t>68/0005/0535 - SERVIZI TRASP. NAVETTA</t>
  </si>
  <si>
    <t>68/0005/0508 - ONERI E SPESE BANCARIE</t>
  </si>
  <si>
    <t>68/0005/0541 - ONERI E SP.BANCARIE CRAS</t>
  </si>
  <si>
    <t>68/0005/0642 - ONERI E SPESE BANC. CC. 4715,56 ZTL</t>
  </si>
  <si>
    <t>68/0005/0542 - ONERI COMMISS.NEXI</t>
  </si>
  <si>
    <t>68/0005/0641 - ONERI E COMMIS.NEXI CC.4715,56 ZTL</t>
  </si>
  <si>
    <t>68/0005/0558 - ONERI COMMIS.BANCA SELLA</t>
  </si>
  <si>
    <t>68/0005/0559 - ONERI COMMIS.NAYAX</t>
  </si>
  <si>
    <t>68/0005/0560 - ONERI COMMIS.PAYPAL</t>
  </si>
  <si>
    <t>68/0005/0565 - CONTR.ASSIST.AUTOMAZIONE PARCH.STRUTTURA</t>
  </si>
  <si>
    <t>68/0005/0566 - CONTR.ASSIST.IMP.ELETTR. E IDRAULICI</t>
  </si>
  <si>
    <t>68/0005/0644 - CONTR.ASSIT.ELETTR/IDRAUL. P.UNICO</t>
  </si>
  <si>
    <t>68/0005/0567 - CONTR.ASSIST.ANTINCENDIO</t>
  </si>
  <si>
    <t>68/0005/0568 - CONTR.ASSIST.PARCOMETRI</t>
  </si>
  <si>
    <t>68/0005/0569 - CONTR.ASSIST.SCALE MOBILI E ASCENSORI</t>
  </si>
  <si>
    <t>68/0005/0570 - CONTR.ASSIST.SERVER PRIVACY</t>
  </si>
  <si>
    <t>68/0005/0571 - CONTR.ASSIST.PROGR.CONTABILITA'</t>
  </si>
  <si>
    <t>68/0005/0572 - CONTR.ASSIST.FAST PARK</t>
  </si>
  <si>
    <t>68/0005/0573 - CONTR.ASSIST.UPS</t>
  </si>
  <si>
    <t>68/0005/0574 - CONT.ASSIST.VIDEOSOR--ALLARME-CENTRALINO</t>
  </si>
  <si>
    <t>68/0005/0575 - CONT.ASSIST.CONTABANCONOTE</t>
  </si>
  <si>
    <t>68/0005/0576 - CONT.ASSIST.PROGR.MAGGIOLI</t>
  </si>
  <si>
    <t>68/0005/0587 - CONTR.ASSIST.D-PASS PER APP SIPARK</t>
  </si>
  <si>
    <t>68/0005/0592 - CONTR. ASSIST.ACCESSO ACI</t>
  </si>
  <si>
    <t>68/0005/0619 - CONTR.ASSIST.SITO WEB E HOSTING</t>
  </si>
  <si>
    <t>68/0005/0620 - CONTR.ASSIST. APPARATI RETE LAN</t>
  </si>
  <si>
    <t>68/0005/0621 - CONTR.ASSIST. SIPARK OCCUPAZIONE</t>
  </si>
  <si>
    <t>68/0005/0638 - CONTR.ASSIST.ZTL SISMIC</t>
  </si>
  <si>
    <t>68/0005/0639 - SPESE SERVIZI AMMINISTR.MOBILITY</t>
  </si>
  <si>
    <t>68/0005/0640 - CANONI LICENZE USO SOFTWARE</t>
  </si>
  <si>
    <t xml:space="preserve">totale premi assicurativi  </t>
  </si>
  <si>
    <t>68/0005/0523 - MANUTENZIONI AREE VERDI- G.BOSCAGLIA - ROSI</t>
  </si>
  <si>
    <t>68/0005/0622 - MANUTENZIONI EDILI-- ROSI</t>
  </si>
  <si>
    <t>68/0005/0623 - MANUTENZIONI CARPENTERIA-COMEA - ROSI</t>
  </si>
  <si>
    <t>68/0005/0624 - MANUTENZ. ATTI VANDAL. E ATMOSF.PARCHEGG - FABIANI</t>
  </si>
  <si>
    <t>68/0005/0625 - MANUT. ATTI VANDALICI ZTL- SISMIC - FABIANI</t>
  </si>
  <si>
    <t>68/0005/0626 - MANUTENZ. GESTIONALE PERM. ZTL</t>
  </si>
  <si>
    <t>68/0005/0627 - MANUTENZ. SEGNALETICA STRADALE - SOCES - ROSI</t>
  </si>
  <si>
    <t>68/0005/0580 - MAN.EXTRA CONTR. FAST PARK  - DECK PARK - ROSI</t>
  </si>
  <si>
    <t>68/0005/0577 - MAN.EXTRA CONTR. ANTINCENDIO - CENTRO SICUREZZA - ROSI</t>
  </si>
  <si>
    <t>68/0005/0578 - MAN.EXTRA CONTR. IMP.ELETT. IDRAULICI - CAMST - ROSI</t>
  </si>
  <si>
    <t>68/0005/0579 - MANUT.INTERV.PARCOMETRI E PARCHEGGI  - DITECH - FABIANI</t>
  </si>
  <si>
    <t>68/0005/0581 - MAN.CERT.RISALITE-ASCENS.-VARCHI-IMPIANT- SCHINDLER - FABIANI</t>
  </si>
  <si>
    <t>68/0005/0584 - MANUTENZ.PAVIMENTAZ.STRADALE PARCHEGGI - ROSI</t>
  </si>
  <si>
    <t>68/0005/0057 - MANUT. E RIP.VEICOLI PARZ.DEDUC.</t>
  </si>
  <si>
    <t>68/0005/0552 - MANUT. SISTEMA INFORMAT. E RETE DATI - SG CONSULTING, PROQUALITY, FONET, DINAMO, SAFETY,</t>
  </si>
  <si>
    <t>68/0005/0591 - COMP.PROFESS.ILLUMINAZ.EMERG.5 PARCHEGGI</t>
  </si>
  <si>
    <t>68/0005/0630 - MANUTENZIONE ILLUM.EMERGENZA 5 PARCHEGGI</t>
  </si>
  <si>
    <t>68/05/517 - TRASPORTI</t>
  </si>
  <si>
    <t>68/0005/0504 - RETE TELEMATICA</t>
  </si>
  <si>
    <t>68/0005/0505 - VIGILANZA</t>
  </si>
  <si>
    <t>68/0005/0643 - VIGILANZA P.UNICO FONTEBRANDA</t>
  </si>
  <si>
    <t>68/0005/0511 - SPESE POSTALI</t>
  </si>
  <si>
    <t>68/0005/0522 - SPESE PER CONSULENZE</t>
  </si>
  <si>
    <t>68/0005/0501 - EMOLUM A PROFESS. TECNICI</t>
  </si>
  <si>
    <t>68/0005/0553 - COMP.ATT.UFF. STAMPA E AGG.TO SITO</t>
  </si>
  <si>
    <t>68/0005/0554 - COMP.RESP.PROT.DATI PRIVACY</t>
  </si>
  <si>
    <t>68/0005/0555 - CONSUL.FISCALI E INTERM.TELEMATICO</t>
  </si>
  <si>
    <t>68/0005/0556 - COMP.ORGANISMO VIGILANZA</t>
  </si>
  <si>
    <t>68/0005/0557 - COMP.REVIS.QUALITA' E INTERNAL AUDIT</t>
  </si>
  <si>
    <t>68/0005/0548 - COMPENSO RSPP</t>
  </si>
  <si>
    <t>68/0005/0549 - COMPENSO REVISORE DEI CONTI</t>
  </si>
  <si>
    <t>68/0005/0551 - COMPENSO MEDICO COMPETENTE</t>
  </si>
  <si>
    <t>68/0005/0510 - LEGALI E NOTARILI</t>
  </si>
  <si>
    <t>68/0005/0631 - LEGALI E NOTARILI - EXTRA CONTRATTO</t>
  </si>
  <si>
    <t>68/0005/0524 - BUONI PASTO</t>
  </si>
  <si>
    <t>68/0005/0516 - PUBBLICITA' RECLAME E INS.</t>
  </si>
  <si>
    <t>68/0005/0527 - SPONSORIZZAZIONI</t>
  </si>
  <si>
    <t>68/0005/0528 - SPESE PER FORMAZIONE</t>
  </si>
  <si>
    <t>68/0005/0520 - SPESE PER SERVIZI</t>
  </si>
  <si>
    <t>68/05/520 - centro studi enti locali</t>
  </si>
  <si>
    <t>68/0005/0536 - SERVIZI PULIZIE STADIO</t>
  </si>
  <si>
    <t>68/0005/0545 - SERVIZIO COSTO COPIA</t>
  </si>
  <si>
    <t>68/0005/0550 - ELABORAZIONE DATI E B.STE PAGA</t>
  </si>
  <si>
    <t>68/0005/0628 - RIMB.PIE' DI LISTA AMMINISTRATORI</t>
  </si>
  <si>
    <t>68/0005/0632 - VISITE MEDICHE OBBL.DIPENDENTI</t>
  </si>
  <si>
    <t>68/0005/0633- SERVIZI DI DERATTIZZAZIONE</t>
  </si>
  <si>
    <t>68/0005/0634 - CANONE SUITE LOG PRIVACY</t>
  </si>
  <si>
    <t>68/0005/0635 - CANONE LICENZA TEAMWIEVER</t>
  </si>
  <si>
    <t>68/0005/0636 - CANONE LICENZA GUACAMOLE SMART WORKING</t>
  </si>
  <si>
    <t>72/0005/0080 - RIMB. A PIE' DI LISTA DIPENDENTI</t>
  </si>
  <si>
    <t>70/0005/0501 - NOLEGGIO FOTOCOPIATRICI</t>
  </si>
  <si>
    <t>70/05/509 - AFFITTO PUNTO UNICO FONTEBRANDA 75-77 (DECORRENZA MARZO 2022)</t>
  </si>
  <si>
    <t>70/05/510 - NOLEGGIO PC SILOG MOBILITY</t>
  </si>
  <si>
    <t>70/05/511 - NOLEGGIO CELLULARI AZIENDALI</t>
  </si>
  <si>
    <t>84/0010/0015 - ABBONAMENTI RIVISTE,GIORNALI</t>
  </si>
  <si>
    <t>84/0010/0507 - CERTIFICAZIONI VARIE</t>
  </si>
  <si>
    <t>DELLA SI.GE.RI.CO. SPA</t>
  </si>
  <si>
    <t>ELENCO DEGLI ACQUISTI DEL PROGRAMMA</t>
  </si>
  <si>
    <t xml:space="preserve">Codice Fiscale Amministrazione </t>
  </si>
  <si>
    <t>Prima annualità del primo programma nel quale l'intervento è stato inserito</t>
  </si>
  <si>
    <t>Annualità nella quale si prevede di dare avvio alla procedura di affidamento</t>
  </si>
  <si>
    <t>Acquisto ricompreso nell'importo complessivo di un lavoro o di altra acquisizione presente in programmazione di lavori, forniture e servizi</t>
  </si>
  <si>
    <t>Ambito geografico di esecuzione dell'Acquisto (Regione/i)</t>
  </si>
  <si>
    <t>Settore</t>
  </si>
  <si>
    <t>DESCRIZIONE DELL'ACQUISTO</t>
  </si>
  <si>
    <t xml:space="preserve">Durata del contratto ( si considera la spesa nell'annualità) </t>
  </si>
  <si>
    <t>L'acquisto è relativo a nuovo affidamento di contratto in essere SI/NO</t>
  </si>
  <si>
    <t>STIMA DEI COSTI DELL'ACQUISTO</t>
  </si>
  <si>
    <t>Totale (8)</t>
  </si>
  <si>
    <t>codice AUSA</t>
  </si>
  <si>
    <t>denominazione</t>
  </si>
  <si>
    <t>Importo</t>
  </si>
  <si>
    <t>Tipologia</t>
  </si>
  <si>
    <t>Area mobility</t>
  </si>
  <si>
    <t>0000165870</t>
  </si>
  <si>
    <t>SI. GE.RI.CO. S.p.a.</t>
  </si>
  <si>
    <t>00792090524</t>
  </si>
  <si>
    <t>No</t>
  </si>
  <si>
    <t>NO</t>
  </si>
  <si>
    <t>Toscana</t>
  </si>
  <si>
    <t>Forniture</t>
  </si>
  <si>
    <t>30192700-8</t>
  </si>
  <si>
    <t>DONATI</t>
  </si>
  <si>
    <t>no</t>
  </si>
  <si>
    <t>forniture</t>
  </si>
  <si>
    <t>22459000-2</t>
  </si>
  <si>
    <t>Acquisto Biglietti Parcheggi</t>
  </si>
  <si>
    <t>09132000-3</t>
  </si>
  <si>
    <t>Carburanti</t>
  </si>
  <si>
    <t>SI</t>
  </si>
  <si>
    <t>CONSIP</t>
  </si>
  <si>
    <t>Fornitura</t>
  </si>
  <si>
    <t>65300000-6</t>
  </si>
  <si>
    <t>Energia elettrica</t>
  </si>
  <si>
    <t>DG</t>
  </si>
  <si>
    <t>servizi</t>
  </si>
  <si>
    <t>64210000-1</t>
  </si>
  <si>
    <t>65210000-8</t>
  </si>
  <si>
    <t>Fornitura Gas</t>
  </si>
  <si>
    <t>41110000-3</t>
  </si>
  <si>
    <t>Fornitura di acquedotto</t>
  </si>
  <si>
    <t>98351000-8</t>
  </si>
  <si>
    <t>66110000-4</t>
  </si>
  <si>
    <t>Servizi</t>
  </si>
  <si>
    <t>72250000-2</t>
  </si>
  <si>
    <t>66517300-0</t>
  </si>
  <si>
    <t>Servizi assicurativi</t>
  </si>
  <si>
    <t>98341140-8</t>
  </si>
  <si>
    <t>64110000-0</t>
  </si>
  <si>
    <t>servizi postali</t>
  </si>
  <si>
    <t>79000000-4</t>
  </si>
  <si>
    <t>Servizi di consulenze</t>
  </si>
  <si>
    <t>71356000-8</t>
  </si>
  <si>
    <t>emolumenti a professionisti tecnici</t>
  </si>
  <si>
    <t>79100000-0</t>
  </si>
  <si>
    <t>75130000-6</t>
  </si>
  <si>
    <t>compensi consulenza fiscale e intermediario telematico</t>
  </si>
  <si>
    <t>85312320-8</t>
  </si>
  <si>
    <t>compenso organismo di vigilanza</t>
  </si>
  <si>
    <t>compenso revisione qualità e internal audit</t>
  </si>
  <si>
    <t>79200000-6</t>
  </si>
  <si>
    <t>servizi di revisione dei conti</t>
  </si>
  <si>
    <t>79110000-8</t>
  </si>
  <si>
    <t>30199770-8</t>
  </si>
  <si>
    <t>Buoni pasto</t>
  </si>
  <si>
    <t>79341000-6</t>
  </si>
  <si>
    <t>servizi pubblicitari</t>
  </si>
  <si>
    <t>79342200-5</t>
  </si>
  <si>
    <t>sponsorizzazioni</t>
  </si>
  <si>
    <t>79632000-3</t>
  </si>
  <si>
    <t>servizi di formazione</t>
  </si>
  <si>
    <t>servizi elaborazione buste paga</t>
  </si>
  <si>
    <t>visite mediche obbligatorie dipendenti</t>
  </si>
  <si>
    <t>50110000-9</t>
  </si>
  <si>
    <t>servizi di manutenzione automezzi aziendali</t>
  </si>
  <si>
    <t>79521000-2</t>
  </si>
  <si>
    <t>70210000-6</t>
  </si>
  <si>
    <t>affitto nuovo ufficio in Via Fontebranda per trasferimento Punto Unico</t>
  </si>
  <si>
    <t>79521000-4</t>
  </si>
  <si>
    <t>22200000-2</t>
  </si>
  <si>
    <t>Giornali,riviste,libri</t>
  </si>
  <si>
    <t>79130000-4</t>
  </si>
  <si>
    <t>servizi di certificazione</t>
  </si>
  <si>
    <t>72320000-4</t>
  </si>
  <si>
    <t>Energia elettrica TR</t>
  </si>
  <si>
    <t>50413200-5</t>
  </si>
  <si>
    <t>servizio di vigilanza- TR</t>
  </si>
  <si>
    <t>90910000-9</t>
  </si>
  <si>
    <t>66000000-0</t>
  </si>
  <si>
    <t xml:space="preserve">79111000-5 </t>
  </si>
  <si>
    <t xml:space="preserve">30199770-8 </t>
  </si>
  <si>
    <t>79631000.6</t>
  </si>
  <si>
    <t>79411000-8</t>
  </si>
  <si>
    <t xml:space="preserve">79221000-9 </t>
  </si>
  <si>
    <t>85100000-0</t>
  </si>
  <si>
    <t>Giornali,riviste,libri TR</t>
  </si>
  <si>
    <t>servizi di pulizia</t>
  </si>
  <si>
    <t>Note</t>
  </si>
  <si>
    <t>(1) Codice CUI = cf amministrazione + prima annualità del primo programma nel quale l'intervento è stato inserito + progressivo di 5 cifre dalla prima annualità del primo programma</t>
  </si>
  <si>
    <t>(2) Indica il CUP (cfr. articolo 6 comma 4)</t>
  </si>
  <si>
    <t>Il referente del programma</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</si>
  <si>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</si>
  <si>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Il Direttore Generale Ing. Annaclaudia Bonifazi</t>
  </si>
  <si>
    <t>(4) Indica se lotto funzionale secondo la definizione di cui all’art.3 comma 1 lettera qq) del D.Lgs.50/2016</t>
  </si>
  <si>
    <t>(5) Relativa a CPV principale. Deve essere rispettata la coerenza, per le prime due cifre, con il settore: F= CPV&lt;45 o 48; S= CPV&gt;48</t>
  </si>
  <si>
    <t>(6) Indica il livello di priorità di cui all'articolo 6 commi 10 e 11</t>
  </si>
  <si>
    <t>Ulteriori dati (campi da compilare non visualizzate nel Programma biennale)</t>
  </si>
  <si>
    <t xml:space="preserve">(7) Riportare nome e cognome del responsabile del procedimento </t>
  </si>
  <si>
    <t>Responsabile del programma</t>
  </si>
  <si>
    <t>Ing.Annaclaudia Bonifazi</t>
  </si>
  <si>
    <t xml:space="preserve">(8) Importo complessivo ai sensi dell'articolo 6, comma 5, ivi incluse le spese eventualmente sostenute antecedentemente alla prima annualità </t>
  </si>
  <si>
    <t>(9) Riportare l'importo del capitale privato come quota parte dell'importo complessivo</t>
  </si>
  <si>
    <t>Quadro delle risorse necessarie per la realizzazione dell'acquisto</t>
  </si>
  <si>
    <t>(10) Dati obbligatori per i soli acquisti ricompresi nella prima annualità (Cfr. articolo 8)</t>
  </si>
  <si>
    <t>tipologia di risorse</t>
  </si>
  <si>
    <t>primo anno</t>
  </si>
  <si>
    <t>annualità successive</t>
  </si>
  <si>
    <t>(11) Indica se l'acquisto è stato aggiunto o è stato modificato a seguito di modifica in corso d'anno ai sensi dell'art.7 commi 8 e 9. Tale campo, come la relativa nota e tabella, compaiono solo in caso di modifica del programma</t>
  </si>
  <si>
    <t>risorse derivanti da entrate aventi destinazione vincolata per legge</t>
  </si>
  <si>
    <t>(12) La somma è calcolata al netto dell'importo degli acquisti ricompresi nell'importo complessivo di un lavoro o di altra acquisizione presente in programmazione di lavori, forniture e servizi</t>
  </si>
  <si>
    <t>risorse acquisite mediante apporti di capitali privati</t>
  </si>
  <si>
    <t>stanziamenti di bilancio</t>
  </si>
  <si>
    <t>finanziamenti ai sensi dell'art. 3 del DL 310/1990 convertito dalla L. 403/1990</t>
  </si>
  <si>
    <t>Tabella B.1</t>
  </si>
  <si>
    <t>risorse derivanti da trasferimento di immobili ex art.191 D.Lgs. 50/2016</t>
  </si>
  <si>
    <t>1. priorità massima</t>
  </si>
  <si>
    <t>Altra tipologia</t>
  </si>
  <si>
    <t>2. priorità media</t>
  </si>
  <si>
    <t>3. priorità minima</t>
  </si>
  <si>
    <t>Tabella B.2</t>
  </si>
  <si>
    <t>1. modifica ex art.7 comma 8 lettera b)</t>
  </si>
  <si>
    <t>2. modifica ex art.7 comma 8 lettera c)</t>
  </si>
  <si>
    <t>3. modifica ex art.7 comma 8 lettera d)</t>
  </si>
  <si>
    <t>4. modifica ex art.7 comma 8 lettera e)</t>
  </si>
  <si>
    <t>5. modifica ex art.7 comma 9</t>
  </si>
  <si>
    <t>servizio di noleggio cellulari aziendali</t>
  </si>
  <si>
    <t/>
  </si>
  <si>
    <t xml:space="preserve"> MANUTENZIONI EDILI</t>
  </si>
  <si>
    <t>MAN.EXTRA CONTR. ANTINCENDIO</t>
  </si>
  <si>
    <t>MAN.EXTRA CONTR. IMP.ELETT. IDRAULICI</t>
  </si>
  <si>
    <t xml:space="preserve"> MANUTENZ. ATTI VANDAL. E ATMOSF.PARCHEGG</t>
  </si>
  <si>
    <t xml:space="preserve"> MANUT.INTERV.PARCOMETRI E PARCHEGGI</t>
  </si>
  <si>
    <t>MAN.CERT.RISALITE-ASCENS.-VARCHI-IMPIANT</t>
  </si>
  <si>
    <t>Sistema CLUSTER per server DESIGNA</t>
  </si>
  <si>
    <t>Sostituzione ascensore Parcheggio Santa Caterina</t>
  </si>
  <si>
    <t>Extra contratto Elettrico-Idraulico</t>
  </si>
  <si>
    <t>Extra contratto Antincendio</t>
  </si>
  <si>
    <t>Extra contratto Carpenteria-fabbro</t>
  </si>
  <si>
    <t xml:space="preserve">Rifacimento asfalto su Santa Caterina </t>
  </si>
  <si>
    <t>Aumento stalli presso parcheggio il Fagiolone e rifacimento di scarico camper</t>
  </si>
  <si>
    <t>DESIGNA</t>
  </si>
  <si>
    <t>SCHINDLER</t>
  </si>
  <si>
    <t>68/05/552</t>
  </si>
  <si>
    <t>ROSI</t>
  </si>
  <si>
    <t>68/05/578</t>
  </si>
  <si>
    <t>CAMST</t>
  </si>
  <si>
    <t>68/05/577</t>
  </si>
  <si>
    <t>68/05/623</t>
  </si>
  <si>
    <t>68/05/523</t>
  </si>
  <si>
    <t>68/05/622</t>
  </si>
  <si>
    <t>68/05/624</t>
  </si>
  <si>
    <t>68/05/583</t>
  </si>
  <si>
    <t>?</t>
  </si>
  <si>
    <t>GIANNETTONI</t>
  </si>
  <si>
    <t>2024 - servizi</t>
  </si>
  <si>
    <t>ok</t>
  </si>
  <si>
    <t>66/0005/0701 - CANCELL.E STAMP. UFF.TRIBUTI FONTEBRANDA</t>
  </si>
  <si>
    <t>66/0005/0702 -  ACQ.BENI INF. 516,16 FONTEBRANDA</t>
  </si>
  <si>
    <t>66/0005/0705- PRODOTTI DI CONSUMO TRIBUTI</t>
  </si>
  <si>
    <t>68/0005/0701 - ENERGIA ELETT. - IMM.FONTEBRANDA</t>
  </si>
  <si>
    <t>68/0005/0703 - RIMB.PER DISTACCO DIP.COMUNE DI SIENA</t>
  </si>
  <si>
    <t>68/0005/0705 - VIGILANZA UFF.TRIBUTI FONTEBRANDA</t>
  </si>
  <si>
    <t>68/0005/0713 - CANONE LICENZE USO SOFTWARE TRIBUTI</t>
  </si>
  <si>
    <t>68/0005/0720 - SPESE SERVIZI CALCOLO IMU TRIBUTI</t>
  </si>
  <si>
    <t>68/0005/0725 - LEGALI E NOTARILI TRIBUTI</t>
  </si>
  <si>
    <t>68/0005/0750 - CONTR.ASSIT.CLIMATIZZ.UFF TRIBUTI</t>
  </si>
  <si>
    <t>68/0005/0766 - CONTR.ASSIT.IMP.ELETTR.TRIBUTI</t>
  </si>
  <si>
    <t>68/0005/0767- CONTR.ASSIT.ANTINCENDIO.TRIBUTI</t>
  </si>
  <si>
    <t>68/0005/0773 - CONTR.ASSIS.UPS UFF TRIBUTI</t>
  </si>
  <si>
    <t>68/0005/0783 - CONTR.CANONE SLOT OPER.TELEMACO - INFOCAMERE</t>
  </si>
  <si>
    <t>68/0005/0785 - CONTR.ASSIST.ALLARME-TELEFONO TRIBUTI</t>
  </si>
  <si>
    <t>68/0005/0794 - CONTR. ASSIT. ANNUALE MUNICIPIA</t>
  </si>
  <si>
    <t>68/0005/0754 - RIB.ELABORAZ.DATI E BUSTE PAGA TRIBUTI</t>
  </si>
  <si>
    <t>68/0005/0796 - CONTR.ASSIST.ANNUALE CONNECTIS</t>
  </si>
  <si>
    <t xml:space="preserve">68/0005/0799 - CANONE TRIENNALE GIUFFRE' CLIENS PIU' </t>
  </si>
  <si>
    <t>68/0005/0748 - COMP. RSPP UFF. TRIBUTI</t>
  </si>
  <si>
    <t>68/0005/0730 - SPESE CONDOMINIO TRIBUTI-FONTEBRANDA</t>
  </si>
  <si>
    <t>68/0005/0733 - SPESE SERVIZI PULIZIA TRIBUTI FONTEBRANDA</t>
  </si>
  <si>
    <t>68/0005/0729 - SPESE SERVIZI SANIFICAZIONE UFF.TRIBUTI</t>
  </si>
  <si>
    <t>68/0005/0723- SERVIZIO PICKUP POSTE ITALIANE</t>
  </si>
  <si>
    <t>68/0005/0792 - ABB. INFOCERT FIRMA DIG.MULTIPLA</t>
  </si>
  <si>
    <t>68/05/508 - ONERI E SPESE BANCARIE</t>
  </si>
  <si>
    <t>68/05/726 - ONERI E SPESE BANCARIE TRIBUTI</t>
  </si>
  <si>
    <t>68/0005/0707 - COMMISS.BANC.SDE TARI-TRIBUTI</t>
  </si>
  <si>
    <t>68/0005/0728 - SPESE FORMAZIONE TRIBUTI</t>
  </si>
  <si>
    <t>68/0005/0752 - SERVIZI A SUPPORTO LDP</t>
  </si>
  <si>
    <t>68/0005/0753 - SERVIZI A SUPPORTO CENTRO STUDI</t>
  </si>
  <si>
    <t>68/0005/0721 - VISITE MEDICHE OBBLIG.TRIBUTI</t>
  </si>
  <si>
    <t>68/0005/0724 - BUONI PASTO TRIBUTI</t>
  </si>
  <si>
    <t>68/0005/0722 - RIB.SPESE PER CONSULENZE TRIBUTI</t>
  </si>
  <si>
    <t>68/0005/0787- SP.VARIE DOCUMENTATE TRIBUTI</t>
  </si>
  <si>
    <t>68/0005/0789- SERVIZIO COSTO COPIA TRIBUTI</t>
  </si>
  <si>
    <t>68/0005/0790- SERVIZI INIPEC INFOCAMERE</t>
  </si>
  <si>
    <t xml:space="preserve">68/0005/0791 - SERVIZIO NOTIFICA ATTI GIUDIZIARI TRIBUTI (POSTE ITALIANE) </t>
  </si>
  <si>
    <t>68/0005/0711 - SERVIZIO SPEDIZIONE SNEM</t>
  </si>
  <si>
    <t>68/0005/0793 - SERVIZIO SPEDIZIONE NEXIVE</t>
  </si>
  <si>
    <t>68/0005/0751 - SERVI.POSTALIZZ.TARI HUB-TRIBUTI</t>
  </si>
  <si>
    <t>68/0005/0788- SPESE POSTALI TRIBUTI</t>
  </si>
  <si>
    <t>68/0005/0706- SPESE NOTIF.ACCERT.VARI COMUNI TRIBUTI</t>
  </si>
  <si>
    <t>68/05/795 - SERVIZI A SUPPORTO MUNICIPIA (contratto SAAS + giornate formazione Ordine 2)</t>
  </si>
  <si>
    <t>68/0005/0797- SERVIZI A SUPPORTO CONNECTIS</t>
  </si>
  <si>
    <t>68/0005/0798 - SERVIZI A SUPPORTO RISKO</t>
  </si>
  <si>
    <t>68/0005/709 - SPESE SERVIZIO PEC MASSIVE TRIBUTI</t>
  </si>
  <si>
    <t>68/0005/0731 - SERVIZIO CALL CENTER OUVERTURE</t>
  </si>
  <si>
    <t>68/0005/0782 - MANUT.EXTRA CONTR. IMP.ELETTRICI TRIBUTI</t>
  </si>
  <si>
    <t>68/0005/0777 - MANUT.EXTRA CONTR.ANTINCEND.TRIBUTI</t>
  </si>
  <si>
    <t>68/0005/0778 - MANUT.EXTRA RETE DATI UFF.TRIBUTI</t>
  </si>
  <si>
    <t>68/0005/0702 - MANUT.E RIPARAZ. IMM.FONTEBRANDA</t>
  </si>
  <si>
    <t>68/0005/0784 - MANUT.EXTRA CONTR.CARPENT.TRIBUTI</t>
  </si>
  <si>
    <t>68/0005/0786- MANUT.EXTRA CONTR.CLIMATI.UFF.TRIBUTI</t>
  </si>
  <si>
    <t>68/0005/0710 - RIB. LEGALI E NOTARILI TRIBUTI</t>
  </si>
  <si>
    <t>68/0005/0737 - RIB.COMPENSO PRESID.CDA TRIBUTI</t>
  </si>
  <si>
    <t>68/0005/0749 -RIB.COMPENSO REVISORE CONTI TRIBUTI</t>
  </si>
  <si>
    <t>68/0005/0755 - RIB.COMPENSO MEDICO COMPET.TRIBUTI</t>
  </si>
  <si>
    <t>68/0005/0756 - RIB.COMP.RESP.PROT.DATI PRIVACY TRIBUTI</t>
  </si>
  <si>
    <t>68/0005/0757 - RIB. CONSUL.FISC.E TELEMATICO TRIBUTI</t>
  </si>
  <si>
    <t>68/0005/0758 - RIB.COMP.ORGANIS.VIGILANZA TRIBUTI</t>
  </si>
  <si>
    <t>68/0005/0759 - RIB. COMP.REV.QUALITA' INTERNAL AUDIT TRIBUTI</t>
  </si>
  <si>
    <t>68/0005/0760 - RIB.CONTR.PROGR. CONTABILITA' TRIBUTI</t>
  </si>
  <si>
    <t>68/0005/0761- RIB.CONTR.VIDEOSORV.ALLARME CENTRAL.TRIBUTI</t>
  </si>
  <si>
    <t>68/0005/0762 - RIB.CONTR.ASS.PROGR.MAGGIOLI TRIBUTI</t>
  </si>
  <si>
    <t>68/0005/0763 - RIB.CONTR.ASS.SERV.ACCESSO ACI TRIBUTI</t>
  </si>
  <si>
    <t>68/0005/0764 - RIB. ASSIC.CUMUL.INFORTU.DIP E DIRIG. TRIBUTI</t>
  </si>
  <si>
    <t>68/0005/0765 - RIB. ASSIC.RESP. CIV.CDA COLL.SIND. TRIBUTI</t>
  </si>
  <si>
    <t>68/0005/0768 - RIB. ASSIC.RCT-RCO (RESP.CIV.TERZI) TRIBUTI</t>
  </si>
  <si>
    <t>68/0005/0769 -RIB. ASSIC.TUTELA LEGALE PENALE TRIBUTI</t>
  </si>
  <si>
    <t>68/0005/0770 - RIB. ASSIC.TUTELA LEGALE IMPRESE TRIBUTI</t>
  </si>
  <si>
    <t>68/0005/0771- ASSIC.RCA AUTO, (PARZ.DEDUC) TRIBUTI</t>
  </si>
  <si>
    <t>68/0005/0772-RIB. CONTR.ASSIST.SITO WEB E HOSTING TRIBUTI</t>
  </si>
  <si>
    <t>68/0005/0774-RIB.CONTR.ASSIST.RETE LAN TRIBUTI</t>
  </si>
  <si>
    <t>68/0005/0775-RIB.VISITE MED.OBBLIG.DIPEND.TRIBUTI</t>
  </si>
  <si>
    <t>68/0005/0776- RIB.CANONE SERV.SUITE LOG PRIVACY TRIBUTI</t>
  </si>
  <si>
    <t>70/0005/0701 - AFFITTI PASSIVI IMM.FONTEBRANDA</t>
  </si>
  <si>
    <t>70/0005/0702 - NOLEGGIO PC+ASSIT.UFF.TRIBUTI</t>
  </si>
  <si>
    <t>70/0005/0704 - NOLEG. STAMPANTI UFF. TRIBUTI</t>
  </si>
  <si>
    <t>70/0005/0705 - NOLEG.LICENZA UFIRST APP.AGENDA</t>
  </si>
  <si>
    <t>70/05/0706 - NOLEG- BACKUP MAIL TRIBUTI - SILOG</t>
  </si>
  <si>
    <t>70/0005/707 - AFFITTO POSTI AUTO FONTEBRANDA</t>
  </si>
  <si>
    <t>84/0010/0715 - ABBONAM.RIVISTE GIORNALI TRIBUTI</t>
  </si>
  <si>
    <t>RUP</t>
  </si>
  <si>
    <t>66/05/901 - cancelleria e stampati Santa Maria della Scala</t>
  </si>
  <si>
    <t>66/30/901 materiali di manutenzione</t>
  </si>
  <si>
    <t>68/05/0904 - oneri e spese bancarie cc 27311,20 SMS</t>
  </si>
  <si>
    <t>68/05/0905 - spese servizi amministr.SMS</t>
  </si>
  <si>
    <t xml:space="preserve">68/05/916 - SPESE PULIZIE Uffici del Comune + Sorveglianza centro convegni+Pulizie Centro Convegni - RAMO SANTA MARIA+OSTELLO </t>
  </si>
  <si>
    <t>68/05/909 - canone licenze software Sms (Silog)</t>
  </si>
  <si>
    <t>68/05/910 - spese formazione personale dipendente</t>
  </si>
  <si>
    <t>68/05/911 buoni pasto personale Santa Maria della Scala</t>
  </si>
  <si>
    <t>68/05/912 manutenzioni e riparazioni SMS</t>
  </si>
  <si>
    <t>68/05/913 - servizi costo copia centro uff. SMS</t>
  </si>
  <si>
    <t>68/05/914 - visite mediche obblig. Sms</t>
  </si>
  <si>
    <t>68/05/915 - servizio elaborazione buste paga (studio Logos)</t>
  </si>
  <si>
    <t>68/05/917 - servizi catering e vari sms</t>
  </si>
  <si>
    <t>70/05/901 - Noleggio pc (Silog)</t>
  </si>
  <si>
    <t>70/05/902 - (noleggio stampanti) CENTRO UFFICIO stimato totale 1892 in 4 anni</t>
  </si>
  <si>
    <t>66/05/951 - merci c/acqu. Scontrini ostello</t>
  </si>
  <si>
    <t>66/05/952 - acq.coperte+lenz.Ostello</t>
  </si>
  <si>
    <t>66/05/953- beni di consumo Ostello</t>
  </si>
  <si>
    <t>68/05/508 oneri e spese bancarie</t>
  </si>
  <si>
    <t>68/05/951 spese servizi amminstr.Ostello</t>
  </si>
  <si>
    <t>68/05/952 contr.manutenz. Ordin. impianti elettrici e idraulici CAMST</t>
  </si>
  <si>
    <t>68/05/953 - servizi pulizie ostello (Samarcanda da gennaio a giugno e poi le pulizie vengono svolte da Elvira)</t>
  </si>
  <si>
    <t xml:space="preserve">68/05/954 - contr.manutenz.ordina.impianto antincendio </t>
  </si>
  <si>
    <t>68/05/956 - manut. Extra contr.imp. Elettr/idraul. Ostello</t>
  </si>
  <si>
    <t>68/05/957- spese elaborazione buste paga Ostello</t>
  </si>
  <si>
    <t>68/05/958 - spese formazione personale Ostello</t>
  </si>
  <si>
    <t>68/05/959 - buoni pasto personale Ostello</t>
  </si>
  <si>
    <t>70/05/951- noleggio lavanderia Senese</t>
  </si>
  <si>
    <t>68/05/857</t>
  </si>
  <si>
    <t>BAGNI PUBBLICI</t>
  </si>
  <si>
    <t>66/05/851 - merci c/acquisti</t>
  </si>
  <si>
    <t>66/05/852 - acq.beni inf. 516,16</t>
  </si>
  <si>
    <t>66/05/853 cancelleria e stampati bagni</t>
  </si>
  <si>
    <t>68/05/851 servizi licenza Wecount bagni</t>
  </si>
  <si>
    <t>68/05/853 - servizi Set bagni</t>
  </si>
  <si>
    <t>68/05/852 -  servizi trasporto e contaz.monete bagni</t>
  </si>
  <si>
    <t>68/05/858 - contr.manute.imp.elettr.e idraulici bagni</t>
  </si>
  <si>
    <t>68/05/859- contr.manut.imp.antincendio bagni</t>
  </si>
  <si>
    <t>68/05/860 - contr.manutenz.Skidata (accessi bagni)</t>
  </si>
  <si>
    <t>68/05/854 - servizi amministrativi bagni</t>
  </si>
  <si>
    <t>68/05/855 - manutenz.e riparaz.bagni</t>
  </si>
  <si>
    <t>68/05/857 - manut.extra contr. Manut.imp.idraulic+elettr.</t>
  </si>
  <si>
    <t xml:space="preserve">66/05/801- DOLCI SALATI (SAVINI) </t>
  </si>
  <si>
    <t>66/05/802 - BIBITE</t>
  </si>
  <si>
    <t>66/05/803 - DOLCI FIORE</t>
  </si>
  <si>
    <t>66/05/804 - LATTE</t>
  </si>
  <si>
    <t>66/05/805 - CAFFE'</t>
  </si>
  <si>
    <t>66/05/806 - FRUTTA</t>
  </si>
  <si>
    <t>66/05/807 - BENI DI CONSUMO</t>
  </si>
  <si>
    <t>66/05/808 - CANCELLERIA</t>
  </si>
  <si>
    <t>66/05/810 - DIVISE VESTIARIO</t>
  </si>
  <si>
    <t>66/05/811 - PRODOTTI PULIZIA BAR</t>
  </si>
  <si>
    <t>66/05/812 - MERCI C/ACQU. BAR VARI</t>
  </si>
  <si>
    <t>66/05/813 - BENI INF. 516,16</t>
  </si>
  <si>
    <t xml:space="preserve">66/25/801 - acquisti merci c/ rivendita </t>
  </si>
  <si>
    <t>66/30/801 - altri acquisti bar</t>
  </si>
  <si>
    <t>68/05/508 - oneri e spese bancarie</t>
  </si>
  <si>
    <t>68/05/801- SERVIZI AMMINISTRATIVI</t>
  </si>
  <si>
    <t>68/05/802- ONERI E COMMISS.NEXI BAR</t>
  </si>
  <si>
    <t>68/05/805 - BUONI PASTO DIPENDENTI BAR</t>
  </si>
  <si>
    <t>68/05/804- CANONI ASSISTENZA SOFTWARE</t>
  </si>
  <si>
    <t>68/05/807 - SPESE FORMAZIONE</t>
  </si>
  <si>
    <t>68/05/808 - CONTR.MANUT.SERVIZ.ELETT/SANIT. BAR</t>
  </si>
  <si>
    <t>68/05/809 - SERVIZI ELABORAZ.B.PAGA BAR</t>
  </si>
  <si>
    <t>68/05/810 - SERVIZI CATERING E VARI EVENTI</t>
  </si>
  <si>
    <t>68/05/811 - VISITE MEDICHE OBBLIG.DIP.BAR</t>
  </si>
  <si>
    <t xml:space="preserve">cancelleria, prodotti di consumo, indumenti di lavoro, dispositivi Covid, acquisti di beni inf.  a 516,26 </t>
  </si>
  <si>
    <t>servizi telefonici (telefono fisso, cellulari aziendali)</t>
  </si>
  <si>
    <t>Servizi di gestione e controllo di tutte le attività di funzionamento delle aree di sosta ed impianti di risalita meccanizzata, servizio accoglienza bus turistici ed altri servizi accessori da svolgersi all'interno delle aree, parcheggi ed immobili della Siena Parcheggi Spa.</t>
  </si>
  <si>
    <t>Servizi di pulizia degli immobili della Siena Parcheggi S.p.a. - aree di sosta, parcheggi in struttura</t>
  </si>
  <si>
    <t>Servizi di trasporto e contazione denaro</t>
  </si>
  <si>
    <t>servizi bancari (COMMISSIONI BANCARIE E COMMISSIONI INCASSI GESTORI CARTE DI CREDITO)</t>
  </si>
  <si>
    <t xml:space="preserve">contratti di assistenza per automazione parcheggi </t>
  </si>
  <si>
    <t>contratto di manutenzione ordinaria impianti elettrici e idraulici</t>
  </si>
  <si>
    <t>contratto di manutenzione ordinaria immobile in affitto P.Unico - Fontebranda</t>
  </si>
  <si>
    <t>contratto di manutenzine ordinaria impianto antincendio parcheggi</t>
  </si>
  <si>
    <t>contratto di assistenza e manutenzione parcometri</t>
  </si>
  <si>
    <t>contratto di assistenza e manutenzione ordinaria scale mobili, risalite e ascensori</t>
  </si>
  <si>
    <t>contratto di manutenzione ordinaria parcheggio Fast Park - presso ospedale le Scotte</t>
  </si>
  <si>
    <t>contratto di manutenzione ordinaria Ups - vari parcheggi e uffici</t>
  </si>
  <si>
    <t>contratto di assistenza e manutenzione ordinaria impianto di videosorveglianza, allarme e centralino</t>
  </si>
  <si>
    <t>contratto di manutenzione ordinaria macchinario contabanconote</t>
  </si>
  <si>
    <t>contratto di assistenza e manutenzione a canone app- D-Pass</t>
  </si>
  <si>
    <t>contratto per accesso Aci - a canone annuale</t>
  </si>
  <si>
    <t>contratto di assistenza e manutenzione ordinaria impianto di accesso varchi - Sismic</t>
  </si>
  <si>
    <t>contratto di assistenza programma Maggioli - affari generali</t>
  </si>
  <si>
    <t>contratto di assistenza web e hosting</t>
  </si>
  <si>
    <t>contratto di assistenza rete Lan e apparati</t>
  </si>
  <si>
    <t>contratti per licenze uso software</t>
  </si>
  <si>
    <t>spese per servizi vari</t>
  </si>
  <si>
    <t xml:space="preserve">servizi amministrativi </t>
  </si>
  <si>
    <t>servizio di noleggio all-inclusive fotocopiatrici e conguagli costo copia</t>
  </si>
  <si>
    <t xml:space="preserve">contratto di manutenzine ordinaria impianto antincendio </t>
  </si>
  <si>
    <t>contratto di manutenzione ordinaria Ups -</t>
  </si>
  <si>
    <t xml:space="preserve">contratto di assistenza e manutenzione ordinaria impianto di videosorveglianza, allarme </t>
  </si>
  <si>
    <t>R.contratto di assistenza web e hosting</t>
  </si>
  <si>
    <t>contratto canone slot operazioni telemaco Infocamere</t>
  </si>
  <si>
    <t>contratto servizio di calcolo Imu</t>
  </si>
  <si>
    <t>contratto Giuffre' cliens piu'</t>
  </si>
  <si>
    <t>servizi di postalizzazione invi atti giudiziari e Tari, Snem, Hub, Easy basic, notifica a mezzo messi comunali e servizio Pickup Poste italiane</t>
  </si>
  <si>
    <t xml:space="preserve">Servizi invio pec massive </t>
  </si>
  <si>
    <t>spese per servizi spese legali e R. legali</t>
  </si>
  <si>
    <t>R. servizi elaborazione buste paga</t>
  </si>
  <si>
    <t>spese per servizi di pulizia e sanificazione locali</t>
  </si>
  <si>
    <t xml:space="preserve">spese per servizi bancari </t>
  </si>
  <si>
    <t xml:space="preserve">servizi di formazione </t>
  </si>
  <si>
    <t>contratto di assistenza PRIMA RISPOSTA  CALL CENTER - Overture</t>
  </si>
  <si>
    <t>R. compenso revisore dei conti</t>
  </si>
  <si>
    <t>R. compenso organismo di vigilanza</t>
  </si>
  <si>
    <t>R. compenso revisione qualità e internal audit</t>
  </si>
  <si>
    <t>R.  compenso responsabile protezione dati privacy</t>
  </si>
  <si>
    <t>R. contr. Assistenza progr.contabilità</t>
  </si>
  <si>
    <t xml:space="preserve">affitto Ufficio di Fontebranda, posti auto Fontebranda e spese condominiali </t>
  </si>
  <si>
    <t>servizio  licenza backup mail tributi</t>
  </si>
  <si>
    <t>acquisti per materiali di consumo e cancelleria</t>
  </si>
  <si>
    <t>Spese per servizi vari</t>
  </si>
  <si>
    <t>BAR</t>
  </si>
  <si>
    <t>acquisti materie prime (dolci, salati, bibite, latte, caffè, frutta, snack, patatine e varie cibo)</t>
  </si>
  <si>
    <t>acquisti beni di consumo, cancelleria, prodotti pulizia e altri acquisti bar</t>
  </si>
  <si>
    <t xml:space="preserve">acquisti beni inf. 516,26 e divise dipendenti </t>
  </si>
  <si>
    <t>acquisti di beni destinati alla rivendita al bar</t>
  </si>
  <si>
    <t>spese per servizi bancari e commissioni incasso carte di credito e bancomat</t>
  </si>
  <si>
    <t>spese amministrative varie</t>
  </si>
  <si>
    <t>servizi di catering e extra vari eventi</t>
  </si>
  <si>
    <t>acquisti beni inf. 516,16, cancelleria e stampati e materiale di consumo</t>
  </si>
  <si>
    <t>contratto per licenza uso software Wecount bagni</t>
  </si>
  <si>
    <t xml:space="preserve">servizio di presidio e puliza dei bagni pubblici </t>
  </si>
  <si>
    <t>contratto di manutenzine Skidata (gestionale accessi bagni pubblici tornelli e cassa automatica)</t>
  </si>
  <si>
    <t>QUADRATURA</t>
  </si>
  <si>
    <t>0000165871</t>
  </si>
  <si>
    <t>PIANO  2024-2025-2026 INVESTIMENTI/ACQUISTI BENI/SERVIZI</t>
  </si>
  <si>
    <r>
      <t xml:space="preserve">Descrizione INVESTIMENTO </t>
    </r>
    <r>
      <rPr>
        <sz val="11"/>
        <color theme="1"/>
        <rFont val="Calibri"/>
        <family val="2"/>
        <scheme val="minor"/>
      </rPr>
      <t>da eseguire</t>
    </r>
  </si>
  <si>
    <t>TOT Importo 
2024-2025-2026</t>
  </si>
  <si>
    <t>FORNITORE</t>
  </si>
  <si>
    <t>tipologia di costo</t>
  </si>
  <si>
    <t>% AMMORT.</t>
  </si>
  <si>
    <t>Primo anno % ammortam. Al 50%</t>
  </si>
  <si>
    <t>IMPORTO annuo</t>
  </si>
  <si>
    <t>costo - BILANCIO 2024</t>
  </si>
  <si>
    <t>costo - BILANCIO 2025</t>
  </si>
  <si>
    <t>costo - BILANCIO 2026</t>
  </si>
  <si>
    <t>sottoconto contabilità</t>
  </si>
  <si>
    <t>sostituzione lettori casse automatiche Designa (x lettura biglietti  con barcode)</t>
  </si>
  <si>
    <t>ammortamenti materiali</t>
  </si>
  <si>
    <t>acquisto modalità software per attivamento pagamento parcheggi in struttura mediante cellulare</t>
  </si>
  <si>
    <t>ammortamenti immateriali</t>
  </si>
  <si>
    <t>2° step residuo progetto lettura targhe - Duomo Stazione</t>
  </si>
  <si>
    <t>3° step progetto lettura targhe - Stadio Fortezza</t>
  </si>
  <si>
    <t>investimento scale mobili (sensori fumo + sensore rottura catena + radar presso risalita di Fontebranda)</t>
  </si>
  <si>
    <t>Inserimento di impianto allarme bagni dei parcheggi in remoto</t>
  </si>
  <si>
    <t>CENTROSICUREZZA</t>
  </si>
  <si>
    <t>AFFIDATARIO DI GARA</t>
  </si>
  <si>
    <t>Controlli e verifica della resistenza strutturale delle paratie esistenti nei vari parcheggi</t>
  </si>
  <si>
    <t>installazione rete per piccioni sul parcheggio eliporto</t>
  </si>
  <si>
    <t>CEDIT</t>
  </si>
  <si>
    <t>Revamping = sostituzione passaggio delle luci di emergenza attuali a quelle a led con maggiore capacità illuminativa di durata presso risalita di San Francesco</t>
  </si>
  <si>
    <t>Manutenzione segnaletica orizzontale e verticale  (strisce su aree a raso e parch.in struttura e acquisto cartelli vari aree a raso e parch.in struttura)= manutenzione su beni di terzi</t>
  </si>
  <si>
    <t>Extra contratto Carpenteria-fabbro= considerati investimenti</t>
  </si>
  <si>
    <t>Extra contratto Fast Park= considerato investimento</t>
  </si>
  <si>
    <t>deck park</t>
  </si>
  <si>
    <t>Licenze windows 2022 per server Alyante (Michela)</t>
  </si>
  <si>
    <t>Readytec</t>
  </si>
  <si>
    <t>licenze SQL SERVER 2019 (readytec) - (Michela)</t>
  </si>
  <si>
    <t xml:space="preserve">Progetto rampa di collegamento tra parcheggio stazione e risalita </t>
  </si>
  <si>
    <t>MOBILITY INVESTIMENTI</t>
  </si>
  <si>
    <t xml:space="preserve">Descrizione SERVIZI E ACQUISTI EXTRA CONTRATTO </t>
  </si>
  <si>
    <t>manutenzione aree verdi - taglio del verde</t>
  </si>
  <si>
    <t>spese per servizi</t>
  </si>
  <si>
    <t>servizio derattizzazione</t>
  </si>
  <si>
    <t>Cedit</t>
  </si>
  <si>
    <t>68/05/633</t>
  </si>
  <si>
    <t>servizio pulizie Stadio ( sospeso perché attualmente il Siena Calcio non gioca più al Franchi)</t>
  </si>
  <si>
    <t>Ellesse servizi</t>
  </si>
  <si>
    <t>68/05/536</t>
  </si>
  <si>
    <t xml:space="preserve">servizio trasporto disabili risalite </t>
  </si>
  <si>
    <t>Cotas</t>
  </si>
  <si>
    <t>68/05/520</t>
  </si>
  <si>
    <t>Manutenzione scale mobili e ascensori - SCHINDLER</t>
  </si>
  <si>
    <t>68/05/581</t>
  </si>
  <si>
    <t xml:space="preserve">Manutenzioni edili su tutte le strutture </t>
  </si>
  <si>
    <t>BCE ENGINEERING</t>
  </si>
  <si>
    <t>manutenzioni per danni vandalismo e eventi atmosferici</t>
  </si>
  <si>
    <t>Designa/BCE ENGINEERING</t>
  </si>
  <si>
    <t>Interventi di  manutenzione su parcheggi e parcometri</t>
  </si>
  <si>
    <t>Designa/ditech/SICON/CR IMPIANTI/F.ONET</t>
  </si>
  <si>
    <t>68/05/579 -manutenzione interventi parcometri e parcheggi</t>
  </si>
  <si>
    <t xml:space="preserve">verifiche di terra parcheggi, risalite, uffici </t>
  </si>
  <si>
    <t>SECUR CONTROL</t>
  </si>
  <si>
    <t>Manutenzione  sistema informatico e rete dati</t>
  </si>
  <si>
    <t>SG CONSULTING/PROQUALITY/FONET/DINATO/SAFETY PRIVACY</t>
  </si>
  <si>
    <t>Manutenzione segnaletica orizzontale e verticale  (strisce su aree a raso e parch.in struttura e acquisto cartelli vari aree a raso e parch.in struttura)</t>
  </si>
  <si>
    <t>Extra contratto Elettrico-Idraulico (al netto del canone di manutenzione ordinaria stimato per 20,000</t>
  </si>
  <si>
    <t>Extra contratto Fast Park</t>
  </si>
  <si>
    <t>68/05/580</t>
  </si>
  <si>
    <t>Canone manutenzione e assistenza nuovi lettori biglietti con barcode Designa</t>
  </si>
  <si>
    <t>SERVIZIO - DA CREARE SOTTOCONTO</t>
  </si>
  <si>
    <t>biglietti parcheggi</t>
  </si>
  <si>
    <t>Designa/ditech</t>
  </si>
  <si>
    <t>materie prime/di consumo</t>
  </si>
  <si>
    <t>66/05/506</t>
  </si>
  <si>
    <t>CONTENITORE</t>
  </si>
  <si>
    <t>MOBILITY servizi e acquisto beni</t>
  </si>
  <si>
    <t>BUDGET 2026</t>
  </si>
  <si>
    <t>68/0005/0540 - spese canone unico Comune di Siena</t>
  </si>
  <si>
    <t>68/0005/0648 - CANONI POS NEXI MOBILITY</t>
  </si>
  <si>
    <t>68/0005/0647 - CANONI POS NEXI ZTL</t>
  </si>
  <si>
    <t>68/05/646 - CONTRA ASSIT.ALLARME P.UNICO (safety)</t>
  </si>
  <si>
    <t>NUOVO contratto di manutenzione e assistenza Licenze GPTplane (intelligenza artificiale) (20% del costo licenze pari a 58,000- manutenzione e assistenza a partire dal 2° anno di acquisto- considerato che partirà dal 2025)</t>
  </si>
  <si>
    <t>NUOVO- canone di manutenzione Designa per assistenza nuovi lettori biglietti con barcode</t>
  </si>
  <si>
    <t>68/0005/0593 - ASSIC.FURTO INCASSO TICKET BUS TURISTICI</t>
  </si>
  <si>
    <t>68/0005/0594 - ASSIC.CARRI SOCCORSO - SAN MINIATO</t>
  </si>
  <si>
    <t>68/0005/0596 - ASSIC. INCENDIO</t>
  </si>
  <si>
    <t>68/0005/0597 - ASSIC. IMP.E APPARECC.ELETTRONICHE</t>
  </si>
  <si>
    <t>68/0005/0598 - ASSIC. CUMULATIVA INFORTUNI DIP.E DIRIG.</t>
  </si>
  <si>
    <t>68/0005/0599 - ASSIC. FURTO AUTO E COMP.AUTO PARCHEGGI</t>
  </si>
  <si>
    <t>68/0005/0600 - ASSIC. CAUZIONE SAN MINIATO</t>
  </si>
  <si>
    <t>68/0005/0601 - ASSIC. CAUZIONE VIA ROMA - VIA PICCOLOMI</t>
  </si>
  <si>
    <t>68/0005/0602 - ASSIC. CAUZ. PANNILUNGHI-FRUSCHELLI</t>
  </si>
  <si>
    <t>68/0005/0603 - ASSIC.CAUZIONE STADIO</t>
  </si>
  <si>
    <t>68/0005/0604 - ASSIC. FURTO PARCOMETRI</t>
  </si>
  <si>
    <t>68/0005/0605 - ASSIC. CAUZ.VIALE FRANCI E MACCARI</t>
  </si>
  <si>
    <t>68/0005/0606 - ASSIC. CAUZ. STRADA DI PESCAIA</t>
  </si>
  <si>
    <t>68/0005/0607 - ASSIC. CAUZ. PIAZZA AMENDOLA</t>
  </si>
  <si>
    <t>68/0005/0608 - ASSIC. CAUZ. VIA BASTIANINI</t>
  </si>
  <si>
    <t>68/0005/0609 - ASSIC. RESP.CIVILE CDA-COLL.SINDAC.</t>
  </si>
  <si>
    <t>68/0005/0610 - ASSIC. RCT E RCO (RESP.CIV.TERZI)</t>
  </si>
  <si>
    <t>68/0005/0611 - ASSIC. TUTELA LEGALE PENALE</t>
  </si>
  <si>
    <t>68/0005/0612 - ASSIC. TUTELA LEGALE PER LE IMPRESE</t>
  </si>
  <si>
    <t>68/0005/0613 - ASSIC. DANNI PATRIMONIALI</t>
  </si>
  <si>
    <t>68/0005/0614 - ASSIC. BIKE SHARING</t>
  </si>
  <si>
    <t>68/0005/0615 - ASSIC.RCA AUTOMEZZI (PARZ.DEDUC)</t>
  </si>
  <si>
    <t>68/0005/0616 - ASSIC.INF.CONDUC.PANDA ET253CV (P.DED.)</t>
  </si>
  <si>
    <t>68/0005/0617 - ASSIC.INF.COND.DOBLO' EM320HG (P.DED)</t>
  </si>
  <si>
    <t>68/0005/0618 - ASSIC.KASKO DIP.(PARZ.DEDUC.)</t>
  </si>
  <si>
    <t>68/05/637- ASSIC.COLPA GRAVE SP LEGALI RSPP</t>
  </si>
  <si>
    <t>68/05/645 - ASSICUR. DANNI PATRIMONIALI</t>
  </si>
  <si>
    <t>68/0005/0583 - MANUT.SEGNALETICA ORIZZON. Aree a raso SOCES - ROSI</t>
  </si>
  <si>
    <t>EVENTO 2024</t>
  </si>
  <si>
    <t>CONTENITORE SPESE VARIE EVENTUALI (ROSI - Fabiani)</t>
  </si>
  <si>
    <t>CONTENITORE SPESE VARIE EVENTUALI (MB + AB)</t>
  </si>
  <si>
    <t>68/0005/0649 - VIGILANZA ARMATA PARK DUOMO</t>
  </si>
  <si>
    <t>regali natale Dipendenti + cena natale con CDA</t>
  </si>
  <si>
    <t>68/0005/0506 - VIAGGI E DIARIE</t>
  </si>
  <si>
    <t>68/0005/0514 - SPESE VARIE DOCUMENTATE</t>
  </si>
  <si>
    <t>68/0005/0650 - CAN.WHISTLEBLOWING+GEST.SEGNALAZ.PRIVACY</t>
  </si>
  <si>
    <t>68/0005/0537 - COMPENSO PRESIDENTE CDA</t>
  </si>
  <si>
    <t>68/0005/0538 - COMPENSO CONSIG.AMMINISTRAZIONE</t>
  </si>
  <si>
    <t>68/0005/0539 - COMPENSO COLL. SINDACALE</t>
  </si>
  <si>
    <t>68/0005/0512 - ALBERGHI E RISTORANTI</t>
  </si>
  <si>
    <t>68/0005/0526 - ABBUONI E SCONTI PASSIVI</t>
  </si>
  <si>
    <t>68/0005/0544 - SPESE CONSUL.RISCHIO AMIANTO</t>
  </si>
  <si>
    <t>68/0005/010 - SPESE FORMAZIONE SMS</t>
  </si>
  <si>
    <t>70/05/512 - NOLEGGIO CONTAINER FAGIOLONE</t>
  </si>
  <si>
    <t>70/05/506 - Nol.Licenze Microsoft 365 Business (nuovo contratto) - TUTTO INSERITO NEL 68/05/640</t>
  </si>
  <si>
    <t>70/05/507 - Nol.Licenze Raimbow (telefonate da pc) nuovo contratto TUTTO INSERITO NEL 68/05/640</t>
  </si>
  <si>
    <t>70/05/508 - Nol.Licenza Primus per computi metrici (Fr.Rosi) nuovo contratto TUTTO INSERITO NEL 68/05/640</t>
  </si>
  <si>
    <t>sistema cloud Maggioli - piano Fabiani</t>
  </si>
  <si>
    <t>oneri diversi di gestione - GESTIONE SOSTA</t>
  </si>
  <si>
    <t>84/0005/0005 - IMPOSTA DI BOLLO</t>
  </si>
  <si>
    <t>84/0005/0020 - IMPOSTA DI REGISTRO</t>
  </si>
  <si>
    <t>84/0005/0070 - DIRITTI CAMERALI</t>
  </si>
  <si>
    <t>84/0005/0090 - ALTRE IMPOSTE E TASSE DEDUCIBILI</t>
  </si>
  <si>
    <t>84/0005/0100 - IMPOSTE E TASSE INDEDUCIBILI</t>
  </si>
  <si>
    <t>84/0005/0501 - TASSE DI PROPRIETA' AUTOV. (DEDUC.20%)</t>
  </si>
  <si>
    <t>84/0005/0502 - TASSE DI PROPRIETA' AUTOV. (PARZ.DEDUC.)</t>
  </si>
  <si>
    <t>84/0005/0503 - IMPOSTA DI BOLLO C/C (DEDUC)</t>
  </si>
  <si>
    <t>84/0005/0504 - TASSA VIDIM.LIBR.SOC. (DEDUC)</t>
  </si>
  <si>
    <t>84/0005/0505 - IMPOSTA COM. IMU INDED.</t>
  </si>
  <si>
    <t>84/0010/0005 - PERDITE SU CREDITI</t>
  </si>
  <si>
    <t>84/0010/0040 - MINUSVALENZE ORDINARIE IMP.</t>
  </si>
  <si>
    <t>84/0010/0055 - SOPRAV. PASSIVE ORD.INDEDUCIBILI</t>
  </si>
  <si>
    <t>84/0010/0090 - ABBUONI E ARROTONDAM.PASSIVI</t>
  </si>
  <si>
    <t>84/0010/0501 - SOPRAVV.PASS.CAU</t>
  </si>
  <si>
    <t>84/0010/0502 - SOPRAVV.PASS.PARCOMETRI</t>
  </si>
  <si>
    <t>84/0010/0503 - SOPRAVVENIENZE PASSIVE</t>
  </si>
  <si>
    <t>84/0010/0504 - QUOTE ASSOCIATIVE</t>
  </si>
  <si>
    <t>84/0010/0505 - VALORI BOLLATI</t>
  </si>
  <si>
    <t>84/0010/0506 - NETTEZZA URBANA</t>
  </si>
  <si>
    <t>84/0010/0508 - VISURE REC.CREDITI</t>
  </si>
  <si>
    <t>84/0010/0510 - OMAGGI E OBLAZIONI</t>
  </si>
  <si>
    <t>84/0010/0512 - ALTRI COSTI INDEDUCIBILI</t>
  </si>
  <si>
    <t>84/0010/0513 - SOPR.PASS.RIMB.CAU</t>
  </si>
  <si>
    <t>84/0010/0514 - SOPR.PASS.RIMB.PARCOMETRI</t>
  </si>
  <si>
    <t>84/0010/0515 - SOPR.PASS.RIMB.VARI</t>
  </si>
  <si>
    <t>84/10/851 -SOPRAVVENIENZE PASSIVE BAGNI PUBBLICI</t>
  </si>
  <si>
    <t>inserito nel file lavori</t>
  </si>
  <si>
    <t>2000 inseriti nel file lavori (era 9.512 adesso è 7,512)</t>
  </si>
  <si>
    <t>inserito nel file dei lavori</t>
  </si>
  <si>
    <t>inserito nel file lavori come lavori extra su tutti parcheggi</t>
  </si>
  <si>
    <t>2025 - servizi</t>
  </si>
  <si>
    <t>NON CONSIDERATO SERVIZIO</t>
  </si>
  <si>
    <t>DIRETTORE</t>
  </si>
  <si>
    <t>NON INSERITO</t>
  </si>
  <si>
    <t>note</t>
  </si>
  <si>
    <t>Secondo anno 2025</t>
  </si>
  <si>
    <t xml:space="preserve">Costi su annualità successive  </t>
  </si>
  <si>
    <t>Primo anno 2024</t>
  </si>
  <si>
    <t>Terzo anno 2026</t>
  </si>
  <si>
    <r>
      <t xml:space="preserve">Responsabile del Procedimento </t>
    </r>
    <r>
      <rPr>
        <b/>
        <sz val="10"/>
        <rFont val="Arial"/>
        <family val="2"/>
      </rPr>
      <t>(7)</t>
    </r>
  </si>
  <si>
    <r>
      <rPr>
        <sz val="10"/>
        <rFont val="Arial"/>
        <family val="2"/>
      </rPr>
      <t>Livello di priorità</t>
    </r>
    <r>
      <rPr>
        <b/>
        <sz val="10"/>
        <rFont val="Arial"/>
        <family val="2"/>
      </rPr>
      <t xml:space="preserve"> (6)</t>
    </r>
  </si>
  <si>
    <r>
      <rPr>
        <sz val="10"/>
        <rFont val="Arial"/>
        <family val="2"/>
      </rPr>
      <t>CPV</t>
    </r>
    <r>
      <rPr>
        <b/>
        <sz val="10"/>
        <rFont val="Arial"/>
        <family val="2"/>
      </rPr>
      <t xml:space="preserve"> (5)</t>
    </r>
  </si>
  <si>
    <r>
      <rPr>
        <sz val="10"/>
        <rFont val="Arial"/>
        <family val="2"/>
      </rPr>
      <t>lotto funzionale</t>
    </r>
    <r>
      <rPr>
        <b/>
        <sz val="10"/>
        <rFont val="Arial"/>
        <family val="2"/>
      </rPr>
      <t xml:space="preserve"> (4)</t>
    </r>
  </si>
  <si>
    <r>
      <rPr>
        <sz val="10"/>
        <rFont val="Arial"/>
        <family val="2"/>
      </rPr>
      <t>CUI lavoro o altra acquisizione  nel cui importo complessivo l'acquisto è ricompreso</t>
    </r>
    <r>
      <rPr>
        <b/>
        <sz val="10"/>
        <rFont val="Arial"/>
        <family val="2"/>
      </rPr>
      <t xml:space="preserve"> (3)</t>
    </r>
  </si>
  <si>
    <r>
      <rPr>
        <sz val="10"/>
        <rFont val="Arial"/>
        <family val="2"/>
      </rPr>
      <t>Codice CUP</t>
    </r>
    <r>
      <rPr>
        <b/>
        <sz val="10"/>
        <rFont val="Arial"/>
        <family val="2"/>
      </rPr>
      <t xml:space="preserve"> (2)</t>
    </r>
  </si>
  <si>
    <r>
      <rPr>
        <sz val="10"/>
        <rFont val="Arial"/>
        <family val="2"/>
      </rPr>
      <t xml:space="preserve">NUMERO intervento CUI </t>
    </r>
    <r>
      <rPr>
        <b/>
        <sz val="10"/>
        <rFont val="Arial"/>
        <family val="2"/>
      </rPr>
      <t>(1)</t>
    </r>
  </si>
  <si>
    <t>00792090524 2024 00001</t>
  </si>
  <si>
    <t>00792090524 2024 00002</t>
  </si>
  <si>
    <t>00792090524 2024 00003</t>
  </si>
  <si>
    <t>00792090524 2024 00004</t>
  </si>
  <si>
    <t>00792090524 2024 00005</t>
  </si>
  <si>
    <t>00792090524 2024 00006</t>
  </si>
  <si>
    <t>00792090524 2024 00007</t>
  </si>
  <si>
    <t>00792090524 2024 00008</t>
  </si>
  <si>
    <t>00792090524 2024 00009</t>
  </si>
  <si>
    <t>00792090524 2024 00010</t>
  </si>
  <si>
    <t>00792090524 2024 00011</t>
  </si>
  <si>
    <t>00792090524 2024 00012</t>
  </si>
  <si>
    <t>00792090524 2024 00013</t>
  </si>
  <si>
    <t>00792090524 2024 00014</t>
  </si>
  <si>
    <t>00792090524 2024 00015</t>
  </si>
  <si>
    <t>00792090524 2024 00016</t>
  </si>
  <si>
    <t>00792090524 2024 00017</t>
  </si>
  <si>
    <t>00792090524 2024 00018</t>
  </si>
  <si>
    <t>00792090524 2024 00019</t>
  </si>
  <si>
    <t>00792090524 2024 00020</t>
  </si>
  <si>
    <t>00792090524 2024 00021</t>
  </si>
  <si>
    <t>00792090524 2024 00022</t>
  </si>
  <si>
    <t>00792090524 2024 00023</t>
  </si>
  <si>
    <t>00792090524 2024 00024</t>
  </si>
  <si>
    <t>00792090524 2024 00025</t>
  </si>
  <si>
    <t>00792090524 2024 00026</t>
  </si>
  <si>
    <t>00792090524 2024 00027</t>
  </si>
  <si>
    <t>00792090524 2024 00028</t>
  </si>
  <si>
    <t>00792090524 2024 00029</t>
  </si>
  <si>
    <t>00792090524 2024 00030</t>
  </si>
  <si>
    <t>00792090524 2024 00031</t>
  </si>
  <si>
    <t>00792090524 2024 00032</t>
  </si>
  <si>
    <t>00792090524 2024 00033</t>
  </si>
  <si>
    <t>00792090524 2024 00034</t>
  </si>
  <si>
    <t>00792090524 2024 00035</t>
  </si>
  <si>
    <t>00792090524 2024 00036</t>
  </si>
  <si>
    <t>00792090524 2024 00037</t>
  </si>
  <si>
    <t>00792090524 2024 00038</t>
  </si>
  <si>
    <t>00792090524 2024 00039</t>
  </si>
  <si>
    <t>00792090524 2024 00040</t>
  </si>
  <si>
    <t>00792090524 2024 00041</t>
  </si>
  <si>
    <t>00792090524 2024 00042</t>
  </si>
  <si>
    <t>00792090524 2024 00043</t>
  </si>
  <si>
    <t>00792090524 2024 00044</t>
  </si>
  <si>
    <t>00792090524 2024 00045</t>
  </si>
  <si>
    <t>00792090524 2024 00046</t>
  </si>
  <si>
    <t>00792090524 2024 00047</t>
  </si>
  <si>
    <t>00792090524 2024 00048</t>
  </si>
  <si>
    <t>00792090524 2024 00049</t>
  </si>
  <si>
    <t>00792090524 2024 00050</t>
  </si>
  <si>
    <t>00792090524 2024 00051</t>
  </si>
  <si>
    <t>00792090524 2024 00052</t>
  </si>
  <si>
    <t>00792090524 2024 00053</t>
  </si>
  <si>
    <t>00792090524 2024 00054</t>
  </si>
  <si>
    <t>00792090524 2024 00055</t>
  </si>
  <si>
    <t>00792090524 2024 00056</t>
  </si>
  <si>
    <t>00792090524 2024 00057</t>
  </si>
  <si>
    <t>00792090524 2024 00058</t>
  </si>
  <si>
    <t>00792090524 2024 00059</t>
  </si>
  <si>
    <t>00792090524 2024 00060</t>
  </si>
  <si>
    <t>00792090524 2024 00061</t>
  </si>
  <si>
    <t>00792090524 2024 00062</t>
  </si>
  <si>
    <t>00792090524 2024 00063</t>
  </si>
  <si>
    <t xml:space="preserve">I responsabili del procedimento sono i Dirigenti e Quadri di struttura. Il Direttore Generale può individuare nuovo Responsabile del Procedimento </t>
  </si>
  <si>
    <t>secondo anno</t>
  </si>
  <si>
    <t>terzo anno</t>
  </si>
  <si>
    <t>(Modello 80145)</t>
  </si>
  <si>
    <t xml:space="preserve">SCHEDA H : TRIENNALE DEGLI ACQUISTI DI FORNITURE E SERVIZI ANNO 2024 - 2025 - 2026 </t>
  </si>
  <si>
    <t>PROGRAMMA TRIENNALE DI ACQUISTO DI BENI E SERVIZI</t>
  </si>
  <si>
    <t>(per tutte le procedure di valore pari o superiore ad € 140.000)</t>
  </si>
  <si>
    <r>
      <rPr>
        <sz val="10"/>
        <rFont val="Arial"/>
        <family val="2"/>
      </rPr>
      <t>Apporto di capitale privato</t>
    </r>
    <r>
      <rPr>
        <b/>
        <sz val="8"/>
        <rFont val="Arial"/>
        <family val="2"/>
      </rPr>
      <t xml:space="preserve"> (9)</t>
    </r>
  </si>
  <si>
    <r>
      <rPr>
        <sz val="9"/>
        <rFont val="Arial"/>
        <family val="2"/>
      </rPr>
      <t>CENTRALE DI COMMITTENZA O SOGGETTO AGGREGATORE AL QUALE SI FARA' RICORSO PER L'ESPLETAMENTO DELLA</t>
    </r>
    <r>
      <rPr>
        <strike/>
        <sz val="9"/>
        <rFont val="Arial"/>
        <family val="2"/>
      </rPr>
      <t xml:space="preserve"> </t>
    </r>
    <r>
      <rPr>
        <sz val="9"/>
        <rFont val="Arial"/>
        <family val="2"/>
      </rPr>
      <t xml:space="preserve">PROCEDURA DI AFFIDAMENTO </t>
    </r>
    <r>
      <rPr>
        <b/>
        <sz val="9"/>
        <rFont val="Arial"/>
        <family val="2"/>
      </rPr>
      <t>(10)</t>
    </r>
  </si>
  <si>
    <r>
      <rPr>
        <sz val="10"/>
        <color rgb="FF000000"/>
        <rFont val="Arial"/>
        <family val="2"/>
      </rPr>
      <t>Acquisto aggiunto o variato a seguito di modifica programma</t>
    </r>
    <r>
      <rPr>
        <b/>
        <sz val="10"/>
        <color indexed="8"/>
        <rFont val="Arial"/>
        <family val="2"/>
      </rPr>
      <t xml:space="preserve"> (11)</t>
    </r>
  </si>
  <si>
    <r>
      <rPr>
        <sz val="10"/>
        <rFont val="Arial"/>
        <family val="2"/>
      </rPr>
      <t xml:space="preserve">Codice Interno Ammi.ne </t>
    </r>
    <r>
      <rPr>
        <b/>
        <sz val="10"/>
        <rFont val="Arial"/>
        <family val="2"/>
      </rPr>
      <t>(2)</t>
    </r>
  </si>
  <si>
    <t>(2) Numero interno liberamente indicato dall'amministrazione in base al proprio sistema di codifica</t>
  </si>
  <si>
    <r>
      <rPr>
        <sz val="10"/>
        <color rgb="FF000000"/>
        <rFont val="Calibri"/>
        <family val="2"/>
        <scheme val="minor"/>
      </rPr>
      <t>Codice CUP</t>
    </r>
    <r>
      <rPr>
        <b/>
        <sz val="10"/>
        <color indexed="8"/>
        <rFont val="Calibri"/>
        <family val="2"/>
        <scheme val="minor"/>
      </rPr>
      <t xml:space="preserve"> (3) </t>
    </r>
  </si>
  <si>
    <r>
      <rPr>
        <sz val="10"/>
        <color rgb="FF000000"/>
        <rFont val="Arial"/>
        <family val="2"/>
      </rPr>
      <t>Responsabile Unico del Procedimento</t>
    </r>
    <r>
      <rPr>
        <b/>
        <sz val="10"/>
        <color indexed="8"/>
        <rFont val="Arial"/>
        <family val="2"/>
      </rPr>
      <t xml:space="preserve"> (4) </t>
    </r>
  </si>
  <si>
    <t xml:space="preserve">(3) Indica il codice CUP (cfr. articolo 3, comma 5) </t>
  </si>
  <si>
    <t xml:space="preserve">(4) Riportare nome e cognome del responsabile unico del procedimento </t>
  </si>
  <si>
    <r>
      <rPr>
        <sz val="10"/>
        <color rgb="FF000000"/>
        <rFont val="Arial"/>
        <family val="2"/>
      </rPr>
      <t xml:space="preserve">Lotto funzionale </t>
    </r>
    <r>
      <rPr>
        <b/>
        <sz val="10"/>
        <color indexed="8"/>
        <rFont val="Arial"/>
        <family val="2"/>
      </rPr>
      <t>(5) SI/NO</t>
    </r>
  </si>
  <si>
    <t>(5) Indica se lotto funzionale secondo la definizione di cui all'articolo 3, comma 1, lettera s), dell'allegato 1.1 al codice</t>
  </si>
  <si>
    <r>
      <rPr>
        <sz val="10"/>
        <color rgb="FF000000"/>
        <rFont val="Arial"/>
        <family val="2"/>
      </rPr>
      <t xml:space="preserve">Lavoro complesso </t>
    </r>
    <r>
      <rPr>
        <b/>
        <sz val="10"/>
        <color indexed="8"/>
        <rFont val="Arial"/>
        <family val="2"/>
      </rPr>
      <t>(6) SI/NO</t>
    </r>
  </si>
  <si>
    <t>(6) Indica se lavoro complesso di cui all'articolo2, comma 1, lettera d), dell'allegato 1.1 al codice</t>
  </si>
  <si>
    <t>Codice ISTAT</t>
  </si>
  <si>
    <t>Reg</t>
  </si>
  <si>
    <t>Prov</t>
  </si>
  <si>
    <t>Com</t>
  </si>
  <si>
    <t>cod</t>
  </si>
  <si>
    <t>Localizzazione codice NUTS</t>
  </si>
  <si>
    <t>codice</t>
  </si>
  <si>
    <t>Tabella D.1</t>
  </si>
  <si>
    <t>Tabella D.2</t>
  </si>
  <si>
    <t>Settore e sottosettore di intervento</t>
  </si>
  <si>
    <t>Descrizione dell'intervento</t>
  </si>
  <si>
    <t>Primo Anno 2024</t>
  </si>
  <si>
    <t>Secondo Anno 2025</t>
  </si>
  <si>
    <t>Terzo Anno 2026</t>
  </si>
  <si>
    <t>Costi su annualità successive</t>
  </si>
  <si>
    <r>
      <t xml:space="preserve">Importo complessivo </t>
    </r>
    <r>
      <rPr>
        <b/>
        <sz val="10"/>
        <color rgb="FF000000"/>
        <rFont val="Arial"/>
        <family val="2"/>
      </rPr>
      <t>(9)</t>
    </r>
  </si>
  <si>
    <r>
      <t xml:space="preserve">Livello di Priorità </t>
    </r>
    <r>
      <rPr>
        <b/>
        <sz val="10"/>
        <color rgb="FF000000"/>
        <rFont val="Arial"/>
        <family val="2"/>
      </rPr>
      <t>(7)</t>
    </r>
  </si>
  <si>
    <t>Tabella D.3</t>
  </si>
  <si>
    <r>
      <rPr>
        <sz val="14"/>
        <color rgb="FF000000"/>
        <rFont val="Calibri"/>
        <family val="2"/>
        <scheme val="minor"/>
      </rPr>
      <t>STIMA DEI COSTI DELL'INTERVENTO</t>
    </r>
    <r>
      <rPr>
        <b/>
        <sz val="14"/>
        <color rgb="FF000000"/>
        <rFont val="Calibri"/>
        <family val="2"/>
        <scheme val="minor"/>
      </rPr>
      <t xml:space="preserve"> </t>
    </r>
    <r>
      <rPr>
        <b/>
        <sz val="10"/>
        <color indexed="8"/>
        <rFont val="Calibri"/>
        <family val="2"/>
        <scheme val="minor"/>
      </rPr>
      <t xml:space="preserve">(8) </t>
    </r>
  </si>
  <si>
    <t>(7)  Indica il livello di priorità di cui all'articolo 3, commi 11, 12 e 13</t>
  </si>
  <si>
    <t>(8) Ai sensi dell'articolo 4, comma 6, in caso didemolizione di opera incompiuta l'importo comprende gli oneri per lo smantellamento dell'opera e per la rinaturalizzazione, riqualificazione ed eventuale bonifica del sito</t>
  </si>
  <si>
    <r>
      <t xml:space="preserve">Valore degli eventuali immobili di cui alla scheda C collegati all'intervento </t>
    </r>
    <r>
      <rPr>
        <b/>
        <sz val="10"/>
        <color rgb="FF000000"/>
        <rFont val="Arial"/>
        <family val="2"/>
      </rPr>
      <t xml:space="preserve">(10) </t>
    </r>
  </si>
  <si>
    <t>(9) Importo complessivo ai sensi dell'articolo 3, comma 6 , ivi incluse le spese eventualmente sostenute antecedentemente alla prima annualità</t>
  </si>
  <si>
    <t>(10) Riportare il valore dell'eventuale immobile trasferito di cui al corripondente immobile indicato nella scheda C</t>
  </si>
  <si>
    <t>Scadenza temporale ultima per l'utilizzo dell'eventuale finanziamento derivante da contrazione di mutuo</t>
  </si>
  <si>
    <r>
      <t xml:space="preserve">Apporto di capitale privato </t>
    </r>
    <r>
      <rPr>
        <b/>
        <sz val="10"/>
        <color rgb="FF000000"/>
        <rFont val="Calibri"/>
        <family val="2"/>
        <scheme val="minor"/>
      </rPr>
      <t>(11)</t>
    </r>
  </si>
  <si>
    <t>(11) Riportare l'importo del capitale privato come quota parte del costo totale</t>
  </si>
  <si>
    <t>Tabella D.4</t>
  </si>
  <si>
    <r>
      <rPr>
        <sz val="10"/>
        <color rgb="FF000000"/>
        <rFont val="Arial"/>
        <family val="2"/>
      </rPr>
      <t xml:space="preserve">Intervento aggiunto o variato a seguito di modifica di programma </t>
    </r>
    <r>
      <rPr>
        <b/>
        <sz val="10"/>
        <color indexed="8"/>
        <rFont val="Arial"/>
        <family val="2"/>
      </rPr>
      <t>(12)</t>
    </r>
  </si>
  <si>
    <t>(12) Indica se l'intervento è stato aggiunto o è stato modificato a seguito di modifica in corso d'anno ai sensi dell'articolo 5, e 11. Tale campo, come la relativa nota a tabella, compaiono solo in caso di modifica del programma</t>
  </si>
  <si>
    <t>Tabella D.5</t>
  </si>
  <si>
    <t>Cfr. Classificazione Sistema CUP: codice tipologia intervento per natura intervento 03=realizzazione di lavori pubblici (opere e impiantistica)</t>
  </si>
  <si>
    <t>Cfr. Classificazione Sistema CUP: codice settore e sottosettore intervento</t>
  </si>
  <si>
    <t>1. finanza di progetto</t>
  </si>
  <si>
    <t>2. concessione di costruzione e gestione</t>
  </si>
  <si>
    <t>3. sponsorizzazione</t>
  </si>
  <si>
    <t>4. società partecipate o di scopo</t>
  </si>
  <si>
    <t>5. locazione finanziaria</t>
  </si>
  <si>
    <t>6. altro</t>
  </si>
  <si>
    <t>1. modifica ex articolo 5, comma 9, lettera b)</t>
  </si>
  <si>
    <t>2. modifica ex articolo 5, comma 9, lettera c)</t>
  </si>
  <si>
    <t>3. modifica ex articolo 5, comma 9, lettera d)</t>
  </si>
  <si>
    <t>4.modifica ex articolo 5, comma 9, lettera e)</t>
  </si>
  <si>
    <t>5. modifica ex articolo 5, comma 11</t>
  </si>
  <si>
    <t>Ulteriori dati (campi da compilare non visualizzati nel Programma triennale)</t>
  </si>
  <si>
    <t>Codice Fiscale del resonsabile del procedimento</t>
  </si>
  <si>
    <t>C..F.</t>
  </si>
  <si>
    <t>Responsabile unico del progetto</t>
  </si>
  <si>
    <t>Quadro delle risorse necessarie per la realizzazione dell'intevento</t>
  </si>
  <si>
    <t>risorse derivanti da entrate acquisite mediante contrazione di mutuo</t>
  </si>
  <si>
    <t>risorse derivanti da trasferimento di immobili ex art. 202 del Codice</t>
  </si>
  <si>
    <t>Tipologia di risorse</t>
  </si>
  <si>
    <t>Scheda Programma dell'Amministrazione</t>
  </si>
  <si>
    <t>SCHEDA D: PROGRAMMA TRIENNALE DELLE OPERE PUBBLICHE 2024-2026</t>
  </si>
  <si>
    <t>ELENCO DEGLI INTERVENTI DEL PROGRAMMA</t>
  </si>
  <si>
    <t>Servizi trasporto Navetta</t>
  </si>
  <si>
    <t>rete Telematica</t>
  </si>
  <si>
    <t xml:space="preserve">contratto assistenza allarme P.Unico </t>
  </si>
  <si>
    <t>contratto assistenza contabilità</t>
  </si>
  <si>
    <t>servizio di vigilanza Uffici Direzionale e P.Unico</t>
  </si>
  <si>
    <t>MANUTENZIONI AREE VERDI</t>
  </si>
  <si>
    <t>Manutenzione segnaletica stradale</t>
  </si>
  <si>
    <t xml:space="preserve">MANUTENZ.SISTEMA INFORMATICO E RETE DATI </t>
  </si>
  <si>
    <t>trasporti</t>
  </si>
  <si>
    <t>servizio di vilanza armata Park Il Duomo</t>
  </si>
  <si>
    <t>spese varie documentate</t>
  </si>
  <si>
    <t>compenso att.uff. stampa e aggiornato Sito</t>
  </si>
  <si>
    <t>compenso responsabile protezione dati privacy, suite log privacy e whistleblowing</t>
  </si>
  <si>
    <t>compenso medico competente e visite mediche dipendenti</t>
  </si>
  <si>
    <t>servizi legali e notarili</t>
  </si>
  <si>
    <t>alberghi e ristoranti e rimborsi a piè di lista</t>
  </si>
  <si>
    <t>SERVIZI DI DERATTIZZAZIONE</t>
  </si>
  <si>
    <t>Servizi partnerariato</t>
  </si>
  <si>
    <t>Contratto di manutenzione e assistenza LICENZE GPT PLANE</t>
  </si>
  <si>
    <t>primo anno 2024</t>
  </si>
  <si>
    <t>secondo anno 2025</t>
  </si>
  <si>
    <t>terzo anno 2026</t>
  </si>
  <si>
    <t>00792090524 2024 00064</t>
  </si>
  <si>
    <t>00792090524 2024 00065</t>
  </si>
  <si>
    <t>INSIEME</t>
  </si>
  <si>
    <t>LICENZE WINDOWS 2022 PER SERVER ALYANTE</t>
  </si>
  <si>
    <t>Licenze SQL SERVER 2019 (Readytec)</t>
  </si>
  <si>
    <t>Progetto rampa di collegamento rra parcheggio stazione risalita</t>
  </si>
  <si>
    <t>SERVIZI DI TRASPORTO DISABILI</t>
  </si>
  <si>
    <t>Manutenzioni  Carpenteria-fabbro</t>
  </si>
  <si>
    <t>manutenzioni su parcheggio Fast park</t>
  </si>
  <si>
    <t>VERIFICHE DI TERRA PARCHEGGI, RISALITE E UFFICI</t>
  </si>
  <si>
    <t xml:space="preserve"> MANUTENZ. SEGNALETICA ORIZZONTALE E VERTICALE (STRISCE SU AREE A RASO E PARCHEGGI IN STRUTTURA)</t>
  </si>
  <si>
    <t xml:space="preserve">MANUTENZIONE PER NUOVI LETTORI BIGLIETTI CON BARCODE CASSE AUTOMATICHE </t>
  </si>
  <si>
    <t xml:space="preserve">INSERITI NEI SERVIZI PER UN TOTALE DI 19,000 COME ERA NEL BUDGET </t>
  </si>
  <si>
    <t>2024</t>
  </si>
  <si>
    <t>2025</t>
  </si>
  <si>
    <t>non inserito</t>
  </si>
  <si>
    <t xml:space="preserve">MANUTENZIONI VARIE </t>
  </si>
  <si>
    <t>MANUTENZIONI STRUTTURE PARCHEGGI</t>
  </si>
  <si>
    <t>68/0005/0708 - SPESE CONSULTAZIONE PRA TRAMITE ACI PER AREA COATTIVO (- SPESE PER SERVIZI VARI TRIBUTI )</t>
  </si>
  <si>
    <t>68/0005/0704 - SERVIZIO EASY BASIC POSTE ITALIANE</t>
  </si>
  <si>
    <t>SPESE VARIE (CONTENITORE)</t>
  </si>
  <si>
    <t>68/0005/0738 - RIB.COMPENSO CONS.AMMINSTR.TRIBUTI</t>
  </si>
  <si>
    <t>68/0005/0739 - RIB.COMPENSO COLL.SINDACALE TRIBUTI</t>
  </si>
  <si>
    <t>68/0005/0714 - COMPENSO ATTIV.UFF.STAMPA E AGG.TO SITO WEB</t>
  </si>
  <si>
    <t>68/05/0768 - RIB. SP.PUBBLICITA' E INSERZIONI</t>
  </si>
  <si>
    <t>oneri diversi di gestione - GESTIONE TRIBUTI</t>
  </si>
  <si>
    <t>84/0005/0705 - IMPOSTA DI BOLLO TRIBUTI</t>
  </si>
  <si>
    <t>84/0005/0707 - ALTRE IMPOS.E.TASSE DEDUC.TRIBUTI</t>
  </si>
  <si>
    <t>84/0005/0720 - IMPOSTA DI REGISTRO TRIBUTI</t>
  </si>
  <si>
    <t>84/0005/0721 - TASSA ISCRIZ. ALBO AVVOCATI DIRETT. TRIBUTI</t>
  </si>
  <si>
    <t>84/05/0722 - DIRITTO CAMERALE TRIBUTI</t>
  </si>
  <si>
    <t>84/0010/0701 - ABBUONI/ARROT.PASSIVI ATT.TRIBUTI</t>
  </si>
  <si>
    <t>84/0010/0702 - QUOTA ASSOC.ANCI TOSCANA POSTALIZZAZIONI</t>
  </si>
  <si>
    <t>84/0010/0703 - SOPRAVVENIENZE PASSIVE TRIBUTI</t>
  </si>
  <si>
    <t>84/0010/0705 - VALORI BOLLATI TRIBUTI</t>
  </si>
  <si>
    <t>84/0010/0706 - TARI NETTEZZA URBANA - TRIBUTI</t>
  </si>
  <si>
    <t>84/10/716 - rib.certificaz.qualità Kiwa cermet</t>
  </si>
  <si>
    <t>2025 servizi Tributi</t>
  </si>
  <si>
    <t>2026 servizi Tributi</t>
  </si>
  <si>
    <t>BIAGIOTTI</t>
  </si>
  <si>
    <t>INSERITO NEL PIANO INVESTIMENTI E LAVORI</t>
  </si>
  <si>
    <t>2024 servizi Tributi</t>
  </si>
  <si>
    <t>contratti di assistenza  gestionali e servizi a supporto attività specifiche area tributi (Municipia, Risko, Centro Studi, Connectis)</t>
  </si>
  <si>
    <t>visite mediche obbligatorie dipendenti e rib. Spesa medico competente</t>
  </si>
  <si>
    <t>R. contr. Accesso Aci e spese consultazione per coattivo</t>
  </si>
  <si>
    <t>servizio noleggio pc, noleggio stampanti e costo copia tributi</t>
  </si>
  <si>
    <t>servizi di certificazione kiwa</t>
  </si>
  <si>
    <t>SUBTOTALE</t>
  </si>
  <si>
    <t>TRIBUTI INVESTIMENTI</t>
  </si>
  <si>
    <t>68/05/784</t>
  </si>
  <si>
    <t>68/05/782</t>
  </si>
  <si>
    <t>Extra contratto Antincendio (non ci sono interventi extra perché non c'è un impianto antincendio e i lavoretti extra rientrano nel canone ordinario)</t>
  </si>
  <si>
    <t>68/05/777</t>
  </si>
  <si>
    <t xml:space="preserve">Manutenzioni varie </t>
  </si>
  <si>
    <t>68/05/702</t>
  </si>
  <si>
    <t>TRIBUTI servizi e acquisto beni</t>
  </si>
  <si>
    <t>SANTA MARIA DELLA SCALA INVESTIMENTI</t>
  </si>
  <si>
    <t>68/05/912</t>
  </si>
  <si>
    <t>68/05912</t>
  </si>
  <si>
    <t>68/05/918</t>
  </si>
  <si>
    <t>SANTA MARIA DELLA SCALA servizi e acquisto beni</t>
  </si>
  <si>
    <t>n.4 telecamere interne (safety &amp; Privacy)</t>
  </si>
  <si>
    <t>BAR INVESTIMENTI</t>
  </si>
  <si>
    <t>68/05/816</t>
  </si>
  <si>
    <t>68/05/813</t>
  </si>
  <si>
    <t>Extra contratto Antincendio (NON C'è perché L'IMPIANTO ANTINCENDIO è DEL SMS competenza Comune)</t>
  </si>
  <si>
    <t>68/05/815</t>
  </si>
  <si>
    <t>servizi di derattizzazione</t>
  </si>
  <si>
    <t>inserita stima Michela su storico 2023</t>
  </si>
  <si>
    <t>68/05/814</t>
  </si>
  <si>
    <t>Omif</t>
  </si>
  <si>
    <t>68/05/806</t>
  </si>
  <si>
    <t>BAR servizi e acquisto beni</t>
  </si>
  <si>
    <t>acquisto nuova asciugatrice</t>
  </si>
  <si>
    <t>citofono con tastierino e lettore RFID (safety &amp; Privacy)</t>
  </si>
  <si>
    <t>OSTELLO INVESTIMENTI</t>
  </si>
  <si>
    <t>68/05/960</t>
  </si>
  <si>
    <t>68/05/956</t>
  </si>
  <si>
    <t>68/05/955</t>
  </si>
  <si>
    <t>OSTELLO servizi e acquisto beni</t>
  </si>
  <si>
    <t>BAGNI PUBBLICI INVESTIMENTI</t>
  </si>
  <si>
    <t>68/05/861</t>
  </si>
  <si>
    <t>Extra contratto Antincendio (non ci sono perché ci sono solo gli estintori e non c'è un impianto antincendio)</t>
  </si>
  <si>
    <t>68/05/856</t>
  </si>
  <si>
    <t>BAGNI PUBBLICI servizi e acquisto beni</t>
  </si>
  <si>
    <t>68/05/508-oneri e spese bancarie (commissioni bonifici settimanali al comune )</t>
  </si>
  <si>
    <t xml:space="preserve">68/05/901- servizi Santa Maria della Scala </t>
  </si>
  <si>
    <t>68/05/918 - contr.manut.antincendio sms</t>
  </si>
  <si>
    <t>2024 servizi SMS</t>
  </si>
  <si>
    <t>2025 servizi SMS</t>
  </si>
  <si>
    <t>2026 servizi SMS</t>
  </si>
  <si>
    <t>canoni licenze software</t>
  </si>
  <si>
    <t>noleggio pc (Silog)</t>
  </si>
  <si>
    <t xml:space="preserve">servizio noleggio stampanti e servizio costo copia </t>
  </si>
  <si>
    <t>66/05/954 - acquisti beni inf. 516,16</t>
  </si>
  <si>
    <t>stima (personalizzazione gestionale Ostello con gestionale contabilità Alyante)</t>
  </si>
  <si>
    <t>istallazione nuovo gestionale per ostello (connectis) + formazione =2880 - inserito soltanto 2080 perché 800 euro sono il canone assistenza programma connectis 2025</t>
  </si>
  <si>
    <t>integrazione altri portali web comune di siena (connectis)</t>
  </si>
  <si>
    <t>canone annuale stampante readydigital (180 euro che pagheremo a partire dal 2° anno dall'istallazione. Considerando che la stampante la paghiamo 980 euro comprende già il canone 2024, quindi il canone di assistenza lo pagheremo e lo consideriamo costo nel 2025)</t>
  </si>
  <si>
    <t>assicurazione Responsabilità vs. terzi da stipulare obbligatoria per struttura ricettiva</t>
  </si>
  <si>
    <t>68/05/955 - manut.extra contr. Imp.antincendio ostello</t>
  </si>
  <si>
    <t>68/05/960 - manut.Extra contr. Carpenteria Ostello</t>
  </si>
  <si>
    <t>68/05/961 - visite mediche dip.ostello</t>
  </si>
  <si>
    <t>Servizi Ostello 2024</t>
  </si>
  <si>
    <t>Servizi Ostello 2025</t>
  </si>
  <si>
    <t>Servizi Ostello 2026</t>
  </si>
  <si>
    <t>INSERITO NEL PROGRAMMA LAVORI</t>
  </si>
  <si>
    <t>NOTE</t>
  </si>
  <si>
    <t>Area Ostello</t>
  </si>
  <si>
    <t>Area SMS</t>
  </si>
  <si>
    <t>Area Tributi</t>
  </si>
  <si>
    <t>contratto assistenza gestionale e integrazione con programma contabilità</t>
  </si>
  <si>
    <t>noleggio biancheria per Ostello</t>
  </si>
  <si>
    <t xml:space="preserve">fornitura e istallazione asiugatrice per ospiti ostello </t>
  </si>
  <si>
    <t>fornitura e istallazione citofono con tastierino e lettore RFID (safety &amp; Privacy)</t>
  </si>
  <si>
    <t>fornitura e istallazione n.4 telecamere interne (safety &amp; Privacy)</t>
  </si>
  <si>
    <t>fornitura e istallazione n.4 telecamere interne - sicurezza (safety &amp; Privacy)</t>
  </si>
  <si>
    <t>Manutenzioni Extra contratto Carpenteria-fabbro</t>
  </si>
  <si>
    <t>Manutenzioni Extra contratto Elettrico-Idraulico</t>
  </si>
  <si>
    <t>Manutenzioni Extra contratto Antincendio</t>
  </si>
  <si>
    <t>TOTALI</t>
  </si>
  <si>
    <t>66/05/814- MATERIE PRIME PER SALATI BAR</t>
  </si>
  <si>
    <t>66/05/809 MERCI C/ACQUISTI SCONTRINI BAR</t>
  </si>
  <si>
    <t>68/05/812 - CANONI POS NEXI BAR</t>
  </si>
  <si>
    <t>% incidenza costi personale</t>
  </si>
  <si>
    <t>68/05/806 MANUTENZIONE E RIPARAZIONI</t>
  </si>
  <si>
    <t>68/05/0813 - MANUT.EXTRA IDRAUL.ELETTRIC.BAR</t>
  </si>
  <si>
    <t>68/05/0814 - SERVIZI DERATTIZZAZIONE BAR</t>
  </si>
  <si>
    <t>68/05/0816 - MANUT.EXTRA CARPENTERIA BAR</t>
  </si>
  <si>
    <t xml:space="preserve">Spese servizi </t>
  </si>
  <si>
    <t>INSERITO NEL PIANO LAVORI</t>
  </si>
  <si>
    <t>SERVIZI</t>
  </si>
  <si>
    <t>GIA</t>
  </si>
  <si>
    <t>;anutenzioni Extra contratto Elettrico-Idraulico</t>
  </si>
  <si>
    <t>Costi per  derattizzazione</t>
  </si>
  <si>
    <t>contenitore spese varie eventuali</t>
  </si>
  <si>
    <t>68/05/526 - abbuoni e sconti passivi</t>
  </si>
  <si>
    <t>68/05/0861 - manutenz.carpenteria bagni</t>
  </si>
  <si>
    <t>68/05/856 - manutenz. Extra contr manut. Antincendio (csa)</t>
  </si>
  <si>
    <t xml:space="preserve">servizi </t>
  </si>
  <si>
    <t>inserito nei lavori</t>
  </si>
  <si>
    <t>Manutenzione  Carpenteria-fabbro</t>
  </si>
  <si>
    <t>Manutenzione extra contratto Elettrico-Idraulico</t>
  </si>
  <si>
    <t>Manutenzioni e riparazioni edili e  varie su tutti i bagni pubblici</t>
  </si>
  <si>
    <r>
      <t xml:space="preserve">Responsabile Unico del Progetto </t>
    </r>
    <r>
      <rPr>
        <b/>
        <sz val="10"/>
        <rFont val="Arial"/>
        <family val="2"/>
      </rPr>
      <t>(7)</t>
    </r>
  </si>
  <si>
    <r>
      <rPr>
        <sz val="10"/>
        <color rgb="FF000000"/>
        <rFont val="Arial"/>
        <family val="2"/>
      </rPr>
      <t>Responsabile Unico del Progetto</t>
    </r>
    <r>
      <rPr>
        <b/>
        <sz val="10"/>
        <color indexed="8"/>
        <rFont val="Arial"/>
        <family val="2"/>
      </rPr>
      <t xml:space="preserve"> (4) </t>
    </r>
  </si>
  <si>
    <t>CONTROLLO</t>
  </si>
  <si>
    <t>00792090524 2024 00066</t>
  </si>
  <si>
    <t>00792090524 2024 00067</t>
  </si>
  <si>
    <t>00792090524 2024 00068</t>
  </si>
  <si>
    <t>00792090524 2024 00069</t>
  </si>
  <si>
    <t>00792090524 2024 00070</t>
  </si>
  <si>
    <t>00792090524 2024 00071</t>
  </si>
  <si>
    <t>00792090524 2024 00072</t>
  </si>
  <si>
    <t>00792090524 2024 00073</t>
  </si>
  <si>
    <t>00792090524 2024 00074</t>
  </si>
  <si>
    <t>00792090524 2024 00075</t>
  </si>
  <si>
    <t>00792090524 2024 00076</t>
  </si>
  <si>
    <t>00792090524 2024 00077</t>
  </si>
  <si>
    <t>00792090524 2024 00078</t>
  </si>
  <si>
    <t>00792090524 2024 00079</t>
  </si>
  <si>
    <t>00792090524 2024 00080</t>
  </si>
  <si>
    <t>00792090524 2024 00081</t>
  </si>
  <si>
    <t>00792090524 2024 00082</t>
  </si>
  <si>
    <t>00792090524 2024 00083</t>
  </si>
  <si>
    <t>00792090524 2024 00084</t>
  </si>
  <si>
    <t>00792090524 2024 00085</t>
  </si>
  <si>
    <t>00792090524 2024 00086</t>
  </si>
  <si>
    <t>00792090524 2024 00087</t>
  </si>
  <si>
    <t>00792090524 2024 00088</t>
  </si>
  <si>
    <t>00792090524 2024 00089</t>
  </si>
  <si>
    <t>00792090524 2024 00090</t>
  </si>
  <si>
    <t>00792090524 2024 00091</t>
  </si>
  <si>
    <t>00792090524 2024 00092</t>
  </si>
  <si>
    <t>00792090524 2024 00093</t>
  </si>
  <si>
    <t>00792090524 2024 00094</t>
  </si>
  <si>
    <t>00792090524 2024 00095</t>
  </si>
  <si>
    <t>00792090524 2024 00096</t>
  </si>
  <si>
    <t>00792090524 2024 00097</t>
  </si>
  <si>
    <t>00792090524 2024 00098</t>
  </si>
  <si>
    <t>00792090524 2024 00099</t>
  </si>
  <si>
    <t>00792090524 2024 00100</t>
  </si>
  <si>
    <t>00792090524 2024 00101</t>
  </si>
  <si>
    <t>00792090524 2024 00102</t>
  </si>
  <si>
    <t>00792090524 2024 00103</t>
  </si>
  <si>
    <t>00792090524 2024 00104</t>
  </si>
  <si>
    <t>00792090524 2024 00105</t>
  </si>
  <si>
    <t>00792090524 2024 00106</t>
  </si>
  <si>
    <t>00792090524 2024 00107</t>
  </si>
  <si>
    <t>00792090524 2024 00108</t>
  </si>
  <si>
    <t>00792090524 2024 00109</t>
  </si>
  <si>
    <t>00792090524 2024 00110</t>
  </si>
  <si>
    <t>00792090524 2024 00111</t>
  </si>
  <si>
    <t>00792090524 2024 00112</t>
  </si>
  <si>
    <t>00792090524 2024 00113</t>
  </si>
  <si>
    <t>00792090524 2024 00114</t>
  </si>
  <si>
    <t>00792090524 2024 00115</t>
  </si>
  <si>
    <t>00792090524 2024 00116</t>
  </si>
  <si>
    <t>00792090524 2024 00117</t>
  </si>
  <si>
    <t>00792090524 2024 00118</t>
  </si>
  <si>
    <t>00792090524 2024 00119</t>
  </si>
  <si>
    <t>00792090524 2024 00120</t>
  </si>
  <si>
    <t>00792090524 2024 00121</t>
  </si>
  <si>
    <t>00792090524 2024 00122</t>
  </si>
  <si>
    <t>00792090524 2024 00123</t>
  </si>
  <si>
    <t>00792090524 2024 00124</t>
  </si>
  <si>
    <t>00792090524 2024 00125</t>
  </si>
  <si>
    <t>00792090524 2024 00126</t>
  </si>
  <si>
    <t>00792090524 2024 00127</t>
  </si>
  <si>
    <t>00792090524 2024 00128</t>
  </si>
  <si>
    <t>00792090524 2024 00129</t>
  </si>
  <si>
    <t>00792090524 2024 00130</t>
  </si>
  <si>
    <t>00792090524 2024 00131</t>
  </si>
  <si>
    <t>00792090524 2024 00132</t>
  </si>
  <si>
    <t>00792090524 2024 00133</t>
  </si>
  <si>
    <t>00792090524 2024 00134</t>
  </si>
  <si>
    <t>00792090524 2024 00135</t>
  </si>
  <si>
    <t>00792090524 2024 00136</t>
  </si>
  <si>
    <t>00792090524 2024 00137</t>
  </si>
  <si>
    <t>00792090524 2024 00138</t>
  </si>
  <si>
    <t>00792090524 2024 00139</t>
  </si>
  <si>
    <t>00792090524 2024 00140</t>
  </si>
  <si>
    <t>00792090524 2024 00141</t>
  </si>
  <si>
    <t>00792090524 2024 00142</t>
  </si>
  <si>
    <t>00792090524 2024 00143</t>
  </si>
  <si>
    <t>00792090524 2024 00144</t>
  </si>
  <si>
    <t>00792090524 2024 00145</t>
  </si>
  <si>
    <t>00792090524 2024 00146</t>
  </si>
  <si>
    <t>00792090524 2024 00147</t>
  </si>
  <si>
    <t>Manutenzioni varie Bar</t>
  </si>
  <si>
    <t>SOCIETA' CONSORTILE ENERGIA TOSCANA S. CONS. R.L.</t>
  </si>
  <si>
    <t>SI. GE.RI.CO. S.p.a./CONSIP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</si>
</sst>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 #,##0.00_-;\-&quot;€&quot;\ * #,##0.00_-;_-&quot;€&quot;\ * &quot;-&quot;??_-;_-@_-"/>
    <numFmt numFmtId="165" formatCode="_-* #,##0.00_-;\-* #,##0.00_-;_-* &quot;-&quot;??_-;_-@_-"/>
    <numFmt numFmtId="166" formatCode="##,###,###,##0.00"/>
    <numFmt numFmtId="167" formatCode="#,##0_ ;[Red]\-#,##0\ "/>
    <numFmt numFmtId="168" formatCode="#,##0.00_ ;[Red]\-#,##0.00\ "/>
    <numFmt numFmtId="169" formatCode="&quot;€&quot;\ #,##0.00"/>
    <numFmt numFmtId="170" formatCode="0.0%"/>
    <numFmt numFmtId="171" formatCode="00000000000_0000_00000"/>
    <numFmt numFmtId="172" formatCode="##,###,###,##0"/>
  </numFmts>
  <fonts count="150" x14ac:knownFonts="1">
    <font>
      <sz val="11"/>
      <color theme="1"/>
      <name val="Calibri"/>
      <family val="2"/>
      <scheme val="minor"/>
    </font>
    <font>
      <sz val="11"/>
      <color theme="1"/>
      <name val="Calibri"/>
      <family val="2"/>
      <scheme val="minor"/>
    </font>
    <font>
      <sz val="10"/>
      <color rgb="FF000000"/>
      <name val="Tahoma"/>
    </font>
    <font>
      <b/>
      <sz val="14"/>
      <color rgb="FFFFFFFF"/>
      <name val="Microsoft JhengHei"/>
      <family val="2"/>
    </font>
    <font>
      <b/>
      <sz val="14"/>
      <color theme="7" tint="-0.499984740745262"/>
      <name val="Microsoft JhengHei"/>
      <family val="2"/>
    </font>
    <font>
      <b/>
      <sz val="14"/>
      <name val="Microsoft JhengHei"/>
      <family val="2"/>
    </font>
    <font>
      <sz val="10"/>
      <color rgb="FF000000"/>
      <name val="Tahoma"/>
      <family val="2"/>
    </font>
    <font>
      <b/>
      <sz val="10"/>
      <color rgb="FF0070C0"/>
      <name val="Microsoft JhengHei"/>
      <family val="2"/>
    </font>
    <font>
      <sz val="10"/>
      <color rgb="FF000000"/>
      <name val="Microsoft JhengHei"/>
      <family val="2"/>
    </font>
    <font>
      <b/>
      <sz val="16"/>
      <color rgb="FF000000"/>
      <name val="Microsoft JhengHei"/>
      <family val="2"/>
    </font>
    <font>
      <b/>
      <sz val="10"/>
      <color rgb="FFFF0000"/>
      <name val="Microsoft JhengHei"/>
      <family val="2"/>
    </font>
    <font>
      <b/>
      <sz val="16"/>
      <color theme="7" tint="-0.499984740745262"/>
      <name val="Microsoft JhengHei"/>
      <family val="2"/>
    </font>
    <font>
      <b/>
      <sz val="10"/>
      <color theme="7" tint="-0.499984740745262"/>
      <name val="Microsoft JhengHei"/>
      <family val="2"/>
    </font>
    <font>
      <b/>
      <sz val="10"/>
      <color rgb="FF000000"/>
      <name val="Microsoft JhengHei"/>
      <family val="2"/>
    </font>
    <font>
      <b/>
      <sz val="12"/>
      <color theme="7" tint="-0.499984740745262"/>
      <name val="Microsoft JhengHei"/>
      <family val="2"/>
    </font>
    <font>
      <sz val="10"/>
      <name val="Microsoft JhengHei"/>
      <family val="2"/>
    </font>
    <font>
      <sz val="10"/>
      <color rgb="FFFF0000"/>
      <name val="Microsoft JhengHei"/>
      <family val="2"/>
    </font>
    <font>
      <sz val="10"/>
      <color theme="7" tint="-0.499984740745262"/>
      <name val="Microsoft JhengHei"/>
      <family val="2"/>
    </font>
    <font>
      <b/>
      <sz val="10"/>
      <name val="Microsoft JhengHei"/>
      <family val="2"/>
    </font>
    <font>
      <sz val="11"/>
      <name val="Microsoft JhengHei"/>
      <family val="2"/>
    </font>
    <font>
      <sz val="10"/>
      <name val="Tahoma"/>
      <family val="2"/>
    </font>
    <font>
      <b/>
      <sz val="10"/>
      <color rgb="FF00B050"/>
      <name val="Microsoft JhengHei"/>
      <family val="2"/>
    </font>
    <font>
      <b/>
      <sz val="11"/>
      <color rgb="FF000000"/>
      <name val="Microsoft JhengHei"/>
      <family val="2"/>
    </font>
    <font>
      <sz val="10"/>
      <color rgb="FFFF0000"/>
      <name val="Tahoma"/>
      <family val="2"/>
    </font>
    <font>
      <b/>
      <sz val="9"/>
      <color indexed="81"/>
      <name val="Tahoma"/>
      <family val="2"/>
    </font>
    <font>
      <sz val="9"/>
      <color indexed="81"/>
      <name val="Tahoma"/>
      <family val="2"/>
    </font>
    <font>
      <b/>
      <sz val="14"/>
      <name val="Times New Roman"/>
      <family val="1"/>
    </font>
    <font>
      <sz val="10"/>
      <name val="Arial"/>
      <family val="2"/>
    </font>
    <font>
      <b/>
      <sz val="14"/>
      <name val="Arial"/>
      <family val="2"/>
    </font>
    <font>
      <b/>
      <sz val="10"/>
      <name val="Arial"/>
      <family val="2"/>
    </font>
    <font>
      <b/>
      <sz val="10"/>
      <color indexed="8"/>
      <name val="Arial"/>
      <family val="2"/>
    </font>
    <font>
      <sz val="10"/>
      <color indexed="8"/>
      <name val="Arial"/>
      <family val="2"/>
    </font>
    <font>
      <b/>
      <sz val="12"/>
      <name val="Arial"/>
      <family val="2"/>
    </font>
    <font>
      <sz val="10"/>
      <name val="Verdana"/>
      <family val="2"/>
    </font>
    <font>
      <sz val="10"/>
      <color indexed="8"/>
      <name val="Verdana"/>
      <family val="2"/>
    </font>
    <font>
      <sz val="9"/>
      <name val="Arial"/>
      <family val="2"/>
    </font>
    <font>
      <sz val="11"/>
      <color theme="1"/>
      <name val="Verdana"/>
      <family val="2"/>
    </font>
    <font>
      <sz val="10"/>
      <color rgb="FFFF0000"/>
      <name val="Arial"/>
      <family val="2"/>
    </font>
    <font>
      <sz val="10"/>
      <color rgb="FFFF0000"/>
      <name val="Verdana"/>
      <family val="2"/>
    </font>
    <font>
      <b/>
      <sz val="10"/>
      <name val="Verdana"/>
      <family val="2"/>
    </font>
    <font>
      <sz val="12"/>
      <name val="Times New Roman"/>
      <family val="1"/>
    </font>
    <font>
      <b/>
      <sz val="11"/>
      <color theme="1"/>
      <name val="Calibri"/>
      <family val="2"/>
      <scheme val="minor"/>
    </font>
    <font>
      <b/>
      <sz val="16"/>
      <name val="Microsoft JhengHei"/>
      <family val="2"/>
    </font>
    <font>
      <b/>
      <sz val="14"/>
      <color indexed="8"/>
      <name val="Times New Roman"/>
      <family val="1"/>
    </font>
    <font>
      <b/>
      <sz val="12"/>
      <color indexed="8"/>
      <name val="Times New Roman"/>
      <family val="1"/>
    </font>
    <font>
      <b/>
      <sz val="14"/>
      <color indexed="8"/>
      <name val="Arial"/>
      <family val="2"/>
    </font>
    <font>
      <b/>
      <sz val="10"/>
      <color indexed="8"/>
      <name val="Calibri"/>
      <family val="2"/>
      <scheme val="minor"/>
    </font>
    <font>
      <sz val="10"/>
      <color indexed="8"/>
      <name val="Calibri"/>
      <family val="2"/>
      <scheme val="minor"/>
    </font>
    <font>
      <sz val="10"/>
      <name val="Calibri"/>
      <family val="2"/>
      <scheme val="minor"/>
    </font>
    <font>
      <sz val="9"/>
      <color indexed="8"/>
      <name val="Verdana"/>
      <family val="2"/>
    </font>
    <font>
      <sz val="10"/>
      <color rgb="FFFF0000"/>
      <name val="Calibri"/>
      <family val="2"/>
      <scheme val="minor"/>
    </font>
    <font>
      <sz val="12"/>
      <color theme="1"/>
      <name val="Calibri"/>
      <family val="2"/>
      <scheme val="minor"/>
    </font>
    <font>
      <b/>
      <sz val="10"/>
      <color rgb="FF000000"/>
      <name val="Tahoma"/>
      <family val="2"/>
    </font>
    <font>
      <b/>
      <sz val="14"/>
      <color rgb="FF7030A0"/>
      <name val="Microsoft JhengHei"/>
      <family val="2"/>
    </font>
    <font>
      <b/>
      <sz val="10"/>
      <color rgb="FF7030A0"/>
      <name val="Microsoft JhengHei"/>
      <family val="2"/>
    </font>
    <font>
      <b/>
      <sz val="12"/>
      <name val="Microsoft JhengHei"/>
      <family val="2"/>
    </font>
    <font>
      <b/>
      <sz val="12"/>
      <color rgb="FF7030A0"/>
      <name val="Microsoft JhengHei"/>
      <family val="2"/>
    </font>
    <font>
      <sz val="10"/>
      <color rgb="FF7030A0"/>
      <name val="Microsoft JhengHei"/>
      <family val="2"/>
    </font>
    <font>
      <sz val="12"/>
      <color rgb="FF7030A0"/>
      <name val="Microsoft JhengHei"/>
      <family val="2"/>
    </font>
    <font>
      <b/>
      <sz val="11"/>
      <color rgb="FFFF00FF"/>
      <name val="Tahoma"/>
      <family val="2"/>
    </font>
    <font>
      <b/>
      <sz val="14"/>
      <color rgb="FF000000"/>
      <name val="Microsoft JhengHei"/>
      <family val="2"/>
    </font>
    <font>
      <sz val="12"/>
      <name val="Microsoft JhengHei"/>
      <family val="2"/>
    </font>
    <font>
      <sz val="9"/>
      <color rgb="FF7030A0"/>
      <name val="Microsoft JhengHei"/>
      <family val="2"/>
    </font>
    <font>
      <sz val="9"/>
      <name val="Microsoft JhengHei"/>
      <family val="2"/>
    </font>
    <font>
      <b/>
      <sz val="12"/>
      <color rgb="FF000000"/>
      <name val="Microsoft JhengHei"/>
      <family val="2"/>
    </font>
    <font>
      <b/>
      <sz val="10"/>
      <name val="Tahoma"/>
      <family val="2"/>
    </font>
    <font>
      <sz val="16"/>
      <color rgb="FF000000"/>
      <name val="Tahoma"/>
      <family val="2"/>
    </font>
    <font>
      <sz val="11"/>
      <color rgb="FFFF00FF"/>
      <name val="Tahoma"/>
      <family val="2"/>
    </font>
    <font>
      <sz val="14"/>
      <color rgb="FF000000"/>
      <name val="Tahoma"/>
      <family val="2"/>
    </font>
    <font>
      <b/>
      <sz val="11"/>
      <name val="Microsoft JhengHei"/>
      <family val="2"/>
    </font>
    <font>
      <sz val="10"/>
      <color rgb="FF0070C0"/>
      <name val="Verdana"/>
      <family val="2"/>
    </font>
    <font>
      <b/>
      <sz val="10"/>
      <color rgb="FF0070C0"/>
      <name val="Verdana"/>
      <family val="2"/>
    </font>
    <font>
      <sz val="11"/>
      <color rgb="FF0070C0"/>
      <name val="Calibri"/>
      <family val="2"/>
      <scheme val="minor"/>
    </font>
    <font>
      <b/>
      <sz val="10"/>
      <color rgb="FF7030A0"/>
      <name val="Verdana"/>
      <family val="2"/>
    </font>
    <font>
      <b/>
      <sz val="11"/>
      <name val="Arial"/>
      <family val="2"/>
    </font>
    <font>
      <sz val="8"/>
      <name val="Calibri"/>
      <family val="2"/>
      <scheme val="minor"/>
    </font>
    <font>
      <b/>
      <sz val="14"/>
      <color theme="1"/>
      <name val="Calibri"/>
      <family val="2"/>
      <scheme val="minor"/>
    </font>
    <font>
      <sz val="14"/>
      <color theme="9" tint="-0.499984740745262"/>
      <name val="Tahoma"/>
      <family val="2"/>
    </font>
    <font>
      <sz val="10"/>
      <color theme="9" tint="-0.499984740745262"/>
      <name val="Tahoma"/>
      <family val="2"/>
    </font>
    <font>
      <b/>
      <sz val="11"/>
      <color rgb="FFFF0000"/>
      <name val="Calibri"/>
      <family val="2"/>
      <scheme val="minor"/>
    </font>
    <font>
      <b/>
      <sz val="10"/>
      <color rgb="FFFF0000"/>
      <name val="Tahoma"/>
      <family val="2"/>
    </font>
    <font>
      <sz val="12"/>
      <name val="Calibri"/>
      <family val="2"/>
      <scheme val="minor"/>
    </font>
    <font>
      <b/>
      <sz val="14"/>
      <name val="Calibri"/>
      <family val="2"/>
      <scheme val="minor"/>
    </font>
    <font>
      <sz val="14"/>
      <color theme="1"/>
      <name val="Calibri"/>
      <family val="2"/>
      <scheme val="minor"/>
    </font>
    <font>
      <b/>
      <sz val="12"/>
      <name val="Calibri"/>
      <family val="2"/>
      <scheme val="minor"/>
    </font>
    <font>
      <b/>
      <sz val="12"/>
      <color theme="0"/>
      <name val="Calibri"/>
      <family val="2"/>
      <scheme val="minor"/>
    </font>
    <font>
      <b/>
      <sz val="12"/>
      <color rgb="FFFF00FF"/>
      <name val="Tahoma"/>
      <family val="2"/>
    </font>
    <font>
      <b/>
      <sz val="12"/>
      <color theme="9" tint="-0.249977111117893"/>
      <name val="Tahoma"/>
      <family val="2"/>
    </font>
    <font>
      <b/>
      <sz val="16"/>
      <color rgb="FF00B050"/>
      <name val="Tahoma"/>
      <family val="2"/>
    </font>
    <font>
      <b/>
      <sz val="10"/>
      <color rgb="FFFF00FF"/>
      <name val="Microsoft JhengHei"/>
      <family val="2"/>
    </font>
    <font>
      <b/>
      <sz val="12"/>
      <color rgb="FFFF00FF"/>
      <name val="Microsoft JhengHei"/>
      <family val="2"/>
    </font>
    <font>
      <b/>
      <sz val="10"/>
      <color rgb="FFFF00FF"/>
      <name val="Tahoma"/>
      <family val="2"/>
    </font>
    <font>
      <sz val="11"/>
      <color rgb="FF000000"/>
      <name val="Microsoft JhengHei"/>
      <family val="2"/>
    </font>
    <font>
      <sz val="12"/>
      <color rgb="FF00B050"/>
      <name val="Tahoma"/>
      <family val="2"/>
    </font>
    <font>
      <b/>
      <sz val="12"/>
      <color rgb="FF00B050"/>
      <name val="Tahoma"/>
      <family val="2"/>
    </font>
    <font>
      <b/>
      <sz val="12"/>
      <color rgb="FF00B050"/>
      <name val="Microsoft JhengHei"/>
      <family val="2"/>
    </font>
    <font>
      <sz val="12"/>
      <color rgb="FF00B050"/>
      <name val="Microsoft JhengHei"/>
      <family val="2"/>
    </font>
    <font>
      <b/>
      <sz val="11"/>
      <color rgb="FF00B050"/>
      <name val="Microsoft JhengHei"/>
      <family val="2"/>
    </font>
    <font>
      <b/>
      <sz val="12"/>
      <color theme="0"/>
      <name val="Microsoft JhengHei"/>
      <family val="2"/>
    </font>
    <font>
      <b/>
      <sz val="10"/>
      <color theme="9" tint="-0.249977111117893"/>
      <name val="Microsoft JhengHei"/>
      <family val="2"/>
    </font>
    <font>
      <sz val="10"/>
      <color rgb="FF00B050"/>
      <name val="Tahoma"/>
      <family val="2"/>
    </font>
    <font>
      <sz val="10"/>
      <color rgb="FF00B0F0"/>
      <name val="Microsoft JhengHei"/>
      <family val="2"/>
    </font>
    <font>
      <b/>
      <strike/>
      <sz val="10"/>
      <name val="Microsoft JhengHei"/>
      <family val="2"/>
    </font>
    <font>
      <strike/>
      <sz val="11"/>
      <color rgb="FF000000"/>
      <name val="Microsoft JhengHei"/>
      <family val="2"/>
    </font>
    <font>
      <strike/>
      <sz val="10"/>
      <color rgb="FF000000"/>
      <name val="Microsoft JhengHei"/>
      <family val="2"/>
    </font>
    <font>
      <strike/>
      <sz val="12"/>
      <color rgb="FF00B050"/>
      <name val="Microsoft JhengHei"/>
      <family val="2"/>
    </font>
    <font>
      <b/>
      <strike/>
      <sz val="12"/>
      <color rgb="FF00B050"/>
      <name val="Microsoft JhengHei"/>
      <family val="2"/>
    </font>
    <font>
      <b/>
      <strike/>
      <sz val="10"/>
      <color rgb="FF000000"/>
      <name val="Microsoft JhengHei"/>
      <family val="2"/>
    </font>
    <font>
      <b/>
      <strike/>
      <sz val="11"/>
      <color rgb="FF000000"/>
      <name val="Microsoft JhengHei"/>
      <family val="2"/>
    </font>
    <font>
      <sz val="12"/>
      <color rgb="FFFF0000"/>
      <name val="Tahoma"/>
      <family val="2"/>
    </font>
    <font>
      <b/>
      <sz val="9"/>
      <name val="Arial"/>
      <family val="2"/>
    </font>
    <font>
      <b/>
      <sz val="8"/>
      <name val="Arial"/>
      <family val="2"/>
    </font>
    <font>
      <strike/>
      <sz val="9"/>
      <name val="Arial"/>
      <family val="2"/>
    </font>
    <font>
      <sz val="10"/>
      <color rgb="FF000000"/>
      <name val="Arial"/>
      <family val="2"/>
    </font>
    <font>
      <sz val="10"/>
      <color rgb="FF000000"/>
      <name val="Calibri"/>
      <family val="2"/>
      <scheme val="minor"/>
    </font>
    <font>
      <b/>
      <sz val="10"/>
      <color rgb="FF000000"/>
      <name val="Arial"/>
      <family val="2"/>
    </font>
    <font>
      <b/>
      <sz val="14"/>
      <color rgb="FF000000"/>
      <name val="Calibri"/>
      <family val="2"/>
      <scheme val="minor"/>
    </font>
    <font>
      <sz val="14"/>
      <color rgb="FF000000"/>
      <name val="Calibri"/>
      <family val="2"/>
      <scheme val="minor"/>
    </font>
    <font>
      <b/>
      <sz val="10"/>
      <color rgb="FF000000"/>
      <name val="Calibri"/>
      <family val="2"/>
      <scheme val="minor"/>
    </font>
    <font>
      <b/>
      <sz val="10"/>
      <name val="Calibri"/>
      <family val="2"/>
      <scheme val="minor"/>
    </font>
    <font>
      <b/>
      <sz val="12"/>
      <color indexed="8"/>
      <name val="Arial"/>
      <family val="2"/>
    </font>
    <font>
      <sz val="14"/>
      <color indexed="8"/>
      <name val="Times New Roman"/>
      <family val="1"/>
    </font>
    <font>
      <b/>
      <sz val="14"/>
      <color theme="0"/>
      <name val="Microsoft JhengHei"/>
      <family val="2"/>
    </font>
    <font>
      <b/>
      <sz val="14"/>
      <color rgb="FFFF0000"/>
      <name val="Microsoft JhengHei"/>
      <family val="2"/>
    </font>
    <font>
      <b/>
      <sz val="10"/>
      <color theme="1"/>
      <name val="Microsoft JhengHei"/>
      <family val="2"/>
    </font>
    <font>
      <b/>
      <sz val="12"/>
      <color rgb="FFFF0000"/>
      <name val="Microsoft JhengHei"/>
      <family val="2"/>
    </font>
    <font>
      <b/>
      <sz val="12"/>
      <color theme="1"/>
      <name val="Microsoft JhengHei"/>
      <family val="2"/>
    </font>
    <font>
      <sz val="10"/>
      <color rgb="FFFF00FF"/>
      <name val="Tahoma"/>
      <family val="2"/>
    </font>
    <font>
      <sz val="14"/>
      <color rgb="FFFF00FF"/>
      <name val="Microsoft JhengHei"/>
      <family val="2"/>
    </font>
    <font>
      <sz val="10"/>
      <color theme="1"/>
      <name val="Microsoft JhengHei"/>
      <family val="2"/>
    </font>
    <font>
      <sz val="14"/>
      <color theme="1"/>
      <name val="Microsoft JhengHei"/>
      <family val="2"/>
    </font>
    <font>
      <b/>
      <sz val="11"/>
      <color rgb="FF00B0F0"/>
      <name val="Microsoft JhengHei"/>
      <family val="2"/>
    </font>
    <font>
      <b/>
      <sz val="16"/>
      <color rgb="FFFF00FF"/>
      <name val="Microsoft JhengHei"/>
      <family val="2"/>
    </font>
    <font>
      <sz val="12"/>
      <color rgb="FFFF0000"/>
      <name val="Microsoft JhengHei"/>
      <family val="2"/>
    </font>
    <font>
      <sz val="12"/>
      <color theme="1"/>
      <name val="Microsoft JhengHei"/>
      <family val="2"/>
    </font>
    <font>
      <b/>
      <sz val="12"/>
      <name val="Tahoma"/>
      <family val="2"/>
    </font>
    <font>
      <b/>
      <sz val="12"/>
      <color theme="1"/>
      <name val="Calibri"/>
      <family val="2"/>
      <scheme val="minor"/>
    </font>
    <font>
      <sz val="12"/>
      <color theme="4"/>
      <name val="Calibri"/>
      <family val="2"/>
      <scheme val="minor"/>
    </font>
    <font>
      <sz val="10"/>
      <color theme="4"/>
      <name val="Tahoma"/>
      <family val="2"/>
    </font>
    <font>
      <b/>
      <sz val="14"/>
      <color rgb="FF00B050"/>
      <name val="Microsoft JhengHei"/>
      <family val="2"/>
    </font>
    <font>
      <b/>
      <sz val="11"/>
      <color rgb="FFFF00FF"/>
      <name val="Microsoft JhengHei"/>
      <family val="2"/>
    </font>
    <font>
      <b/>
      <sz val="11"/>
      <name val="Calibri"/>
      <family val="2"/>
      <scheme val="minor"/>
    </font>
    <font>
      <b/>
      <sz val="10"/>
      <color rgb="FFFF0000"/>
      <name val="Arial"/>
      <family val="2"/>
    </font>
    <font>
      <b/>
      <sz val="12"/>
      <color rgb="FF000000"/>
      <name val="Tahoma"/>
      <family val="2"/>
    </font>
    <font>
      <sz val="10"/>
      <color theme="8" tint="-0.249977111117893"/>
      <name val="Verdana"/>
      <family val="2"/>
    </font>
    <font>
      <b/>
      <sz val="10"/>
      <color rgb="FFC90784"/>
      <name val="Verdana"/>
      <family val="2"/>
    </font>
    <font>
      <sz val="10"/>
      <color theme="9" tint="-0.499984740745262"/>
      <name val="Verdana"/>
      <family val="2"/>
    </font>
    <font>
      <sz val="10"/>
      <color rgb="FF996600"/>
      <name val="Verdana"/>
      <family val="2"/>
    </font>
    <font>
      <b/>
      <sz val="12"/>
      <color rgb="FFFF0000"/>
      <name val="Arial"/>
      <family val="2"/>
    </font>
    <font>
      <sz val="8"/>
      <name val="Verdana"/>
      <family val="2"/>
    </font>
  </fonts>
  <fills count="31">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8"/>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2FFD5"/>
        <bgColor indexed="64"/>
      </patternFill>
    </fill>
    <fill>
      <patternFill patternType="solid">
        <fgColor indexed="9"/>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9" tint="0.79998168889431442"/>
        <bgColor indexed="64"/>
      </patternFill>
    </fill>
    <fill>
      <patternFill patternType="solid">
        <fgColor rgb="FFCC99FF"/>
        <bgColor indexed="64"/>
      </patternFill>
    </fill>
    <fill>
      <patternFill patternType="solid">
        <fgColor rgb="FF9999FF"/>
        <bgColor indexed="64"/>
      </patternFill>
    </fill>
    <fill>
      <patternFill patternType="solid">
        <fgColor theme="5"/>
        <bgColor indexed="64"/>
      </patternFill>
    </fill>
    <fill>
      <patternFill patternType="solid">
        <fgColor theme="4" tint="-0.249977111117893"/>
        <bgColor indexed="64"/>
      </patternFill>
    </fill>
    <fill>
      <patternFill patternType="solid">
        <fgColor rgb="FF92D050"/>
        <bgColor indexed="64"/>
      </patternFill>
    </fill>
    <fill>
      <patternFill patternType="solid">
        <fgColor rgb="FFFF00FF"/>
        <bgColor indexed="64"/>
      </patternFill>
    </fill>
    <fill>
      <patternFill patternType="solid">
        <fgColor rgb="FFD3CCFE"/>
        <bgColor indexed="64"/>
      </patternFill>
    </fill>
    <fill>
      <patternFill patternType="solid">
        <fgColor rgb="FFFFCCFF"/>
        <bgColor indexed="64"/>
      </patternFill>
    </fill>
    <fill>
      <patternFill patternType="solid">
        <fgColor theme="3" tint="0.39997558519241921"/>
        <bgColor indexed="64"/>
      </patternFill>
    </fill>
    <fill>
      <patternFill patternType="solid">
        <fgColor rgb="FF0070C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auto="1"/>
      </left>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6">
    <xf numFmtId="0" fontId="0" fillId="0" borderId="0"/>
    <xf numFmtId="164" fontId="1" fillId="0" borderId="0" applyFont="0" applyFill="0" applyBorder="0" applyAlignment="0" applyProtection="0"/>
    <xf numFmtId="0" fontId="2" fillId="0" borderId="0"/>
    <xf numFmtId="165" fontId="6" fillId="0" borderId="0" applyFont="0" applyFill="0" applyBorder="0" applyAlignment="0" applyProtection="0"/>
    <xf numFmtId="164" fontId="6" fillId="0" borderId="0" applyFont="0" applyFill="0" applyBorder="0" applyAlignment="0" applyProtection="0"/>
    <xf numFmtId="0" fontId="6" fillId="0" borderId="0"/>
  </cellStyleXfs>
  <cellXfs count="798">
    <xf numFmtId="0" fontId="0" fillId="0" borderId="0" xfId="0"/>
    <xf numFmtId="166" fontId="3" fillId="3" borderId="1" xfId="2" applyNumberFormat="1" applyFont="1" applyFill="1" applyBorder="1" applyAlignment="1">
      <alignment horizontal="center" vertical="center" wrapText="1"/>
    </xf>
    <xf numFmtId="14" fontId="4" fillId="4" borderId="1" xfId="2" applyNumberFormat="1" applyFont="1" applyFill="1" applyBorder="1" applyAlignment="1">
      <alignment horizontal="center" vertical="center" wrapText="1"/>
    </xf>
    <xf numFmtId="0" fontId="2" fillId="2" borderId="0" xfId="2" applyFill="1"/>
    <xf numFmtId="0" fontId="2" fillId="0" borderId="0" xfId="2"/>
    <xf numFmtId="166" fontId="9" fillId="0" borderId="1" xfId="2" applyNumberFormat="1" applyFont="1" applyBorder="1" applyAlignment="1">
      <alignment horizontal="center" wrapText="1"/>
    </xf>
    <xf numFmtId="166" fontId="11" fillId="4" borderId="2" xfId="2" applyNumberFormat="1" applyFont="1" applyFill="1" applyBorder="1" applyAlignment="1">
      <alignment horizontal="center" wrapText="1"/>
    </xf>
    <xf numFmtId="166" fontId="17" fillId="4" borderId="2" xfId="2" applyNumberFormat="1" applyFont="1" applyFill="1" applyBorder="1" applyAlignment="1">
      <alignment wrapText="1"/>
    </xf>
    <xf numFmtId="166" fontId="15" fillId="2" borderId="1" xfId="2" applyNumberFormat="1" applyFont="1" applyFill="1" applyBorder="1" applyAlignment="1">
      <alignment wrapText="1"/>
    </xf>
    <xf numFmtId="166" fontId="17" fillId="2" borderId="2" xfId="2" applyNumberFormat="1" applyFont="1" applyFill="1" applyBorder="1" applyAlignment="1">
      <alignment wrapText="1"/>
    </xf>
    <xf numFmtId="166" fontId="12" fillId="2" borderId="2" xfId="2" applyNumberFormat="1" applyFont="1" applyFill="1" applyBorder="1" applyAlignment="1">
      <alignment wrapText="1"/>
    </xf>
    <xf numFmtId="166" fontId="8" fillId="0" borderId="1" xfId="2" applyNumberFormat="1" applyFont="1" applyBorder="1" applyAlignment="1">
      <alignment wrapText="1"/>
    </xf>
    <xf numFmtId="166" fontId="17" fillId="4" borderId="2" xfId="2" applyNumberFormat="1" applyFont="1" applyFill="1" applyBorder="1" applyAlignment="1">
      <alignment horizontal="left" wrapText="1"/>
    </xf>
    <xf numFmtId="166" fontId="17" fillId="2" borderId="2" xfId="2" applyNumberFormat="1" applyFont="1" applyFill="1" applyBorder="1" applyAlignment="1">
      <alignment horizontal="left" wrapText="1"/>
    </xf>
    <xf numFmtId="166" fontId="15" fillId="2" borderId="1" xfId="2" applyNumberFormat="1" applyFont="1" applyFill="1" applyBorder="1" applyAlignment="1">
      <alignment horizontal="left" wrapText="1"/>
    </xf>
    <xf numFmtId="0" fontId="20" fillId="2" borderId="0" xfId="2" applyFont="1" applyFill="1"/>
    <xf numFmtId="0" fontId="20" fillId="0" borderId="0" xfId="2" applyFont="1"/>
    <xf numFmtId="166" fontId="7" fillId="2" borderId="1" xfId="2" applyNumberFormat="1" applyFont="1" applyFill="1" applyBorder="1" applyAlignment="1">
      <alignment horizontal="left" wrapText="1"/>
    </xf>
    <xf numFmtId="0" fontId="8" fillId="0" borderId="0" xfId="2" applyFont="1" applyAlignment="1">
      <alignment wrapText="1"/>
    </xf>
    <xf numFmtId="0" fontId="8" fillId="4" borderId="0" xfId="2" applyFont="1" applyFill="1" applyAlignment="1">
      <alignment wrapText="1"/>
    </xf>
    <xf numFmtId="167" fontId="5" fillId="2" borderId="2" xfId="2" applyNumberFormat="1" applyFont="1" applyFill="1" applyBorder="1" applyAlignment="1">
      <alignment horizontal="right"/>
    </xf>
    <xf numFmtId="166" fontId="18" fillId="2" borderId="1" xfId="2" applyNumberFormat="1" applyFont="1" applyFill="1" applyBorder="1" applyAlignment="1">
      <alignment horizontal="left" wrapText="1"/>
    </xf>
    <xf numFmtId="4" fontId="27" fillId="0" borderId="0" xfId="0" applyNumberFormat="1" applyFont="1" applyAlignment="1">
      <alignment wrapText="1"/>
    </xf>
    <xf numFmtId="4" fontId="29" fillId="0" borderId="1" xfId="0" applyNumberFormat="1" applyFont="1" applyBorder="1" applyAlignment="1">
      <alignment horizontal="center" vertical="center" wrapText="1"/>
    </xf>
    <xf numFmtId="4" fontId="27" fillId="0" borderId="1" xfId="0" applyNumberFormat="1" applyFont="1" applyBorder="1" applyAlignment="1">
      <alignment wrapText="1"/>
    </xf>
    <xf numFmtId="4" fontId="27" fillId="14" borderId="1" xfId="0" applyNumberFormat="1" applyFont="1" applyFill="1" applyBorder="1" applyAlignment="1">
      <alignment wrapText="1"/>
    </xf>
    <xf numFmtId="4" fontId="27" fillId="14" borderId="1" xfId="0" applyNumberFormat="1" applyFont="1" applyFill="1" applyBorder="1" applyAlignment="1">
      <alignment horizontal="center" vertical="center" wrapText="1"/>
    </xf>
    <xf numFmtId="4" fontId="27" fillId="0" borderId="1" xfId="0" applyNumberFormat="1" applyFont="1" applyBorder="1"/>
    <xf numFmtId="49" fontId="27" fillId="14" borderId="1" xfId="0" applyNumberFormat="1" applyFont="1" applyFill="1" applyBorder="1" applyAlignment="1">
      <alignment wrapText="1"/>
    </xf>
    <xf numFmtId="4" fontId="27" fillId="0" borderId="1" xfId="0" applyNumberFormat="1" applyFont="1" applyBorder="1" applyAlignment="1">
      <alignment horizontal="center" vertical="center" wrapText="1"/>
    </xf>
    <xf numFmtId="4" fontId="27" fillId="0" borderId="1" xfId="0" applyNumberFormat="1" applyFont="1" applyBorder="1" applyAlignment="1">
      <alignment horizontal="center" vertical="center"/>
    </xf>
    <xf numFmtId="4" fontId="31" fillId="0" borderId="1" xfId="0" applyNumberFormat="1" applyFont="1" applyBorder="1" applyAlignment="1">
      <alignment wrapText="1"/>
    </xf>
    <xf numFmtId="49" fontId="33" fillId="0" borderId="1" xfId="0" applyNumberFormat="1"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4" fillId="0" borderId="1" xfId="0" applyFont="1" applyBorder="1" applyAlignment="1">
      <alignment vertical="center"/>
    </xf>
    <xf numFmtId="4" fontId="37" fillId="0" borderId="1" xfId="0" applyNumberFormat="1"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vertical="center"/>
    </xf>
    <xf numFmtId="4" fontId="37" fillId="0" borderId="0" xfId="0" applyNumberFormat="1" applyFont="1" applyAlignment="1">
      <alignment wrapText="1"/>
    </xf>
    <xf numFmtId="0" fontId="34" fillId="0" borderId="1" xfId="0" applyFont="1" applyBorder="1" applyAlignment="1">
      <alignment horizontal="center" vertical="center"/>
    </xf>
    <xf numFmtId="4" fontId="27" fillId="9" borderId="0" xfId="0" applyNumberFormat="1" applyFont="1" applyFill="1" applyAlignment="1">
      <alignment wrapText="1"/>
    </xf>
    <xf numFmtId="4" fontId="31" fillId="9" borderId="0" xfId="0" applyNumberFormat="1" applyFont="1" applyFill="1" applyAlignment="1">
      <alignment wrapText="1"/>
    </xf>
    <xf numFmtId="4" fontId="31" fillId="9" borderId="0" xfId="0" quotePrefix="1" applyNumberFormat="1" applyFont="1" applyFill="1" applyAlignment="1">
      <alignment horizontal="left"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3" fontId="27" fillId="0" borderId="1" xfId="0" applyNumberFormat="1" applyFont="1" applyBorder="1" applyAlignment="1">
      <alignment wrapText="1"/>
    </xf>
    <xf numFmtId="3" fontId="27" fillId="0" borderId="1" xfId="0" applyNumberFormat="1" applyFont="1" applyBorder="1" applyAlignment="1">
      <alignment horizontal="center" vertical="center"/>
    </xf>
    <xf numFmtId="3" fontId="27" fillId="2" borderId="1" xfId="0" applyNumberFormat="1" applyFont="1" applyFill="1" applyBorder="1" applyAlignment="1">
      <alignment horizontal="center" vertical="center"/>
    </xf>
    <xf numFmtId="3" fontId="27" fillId="11" borderId="0" xfId="0" applyNumberFormat="1" applyFont="1" applyFill="1" applyAlignment="1">
      <alignment wrapText="1"/>
    </xf>
    <xf numFmtId="3" fontId="27" fillId="0" borderId="0" xfId="0" applyNumberFormat="1" applyFont="1" applyAlignment="1">
      <alignment wrapText="1"/>
    </xf>
    <xf numFmtId="4" fontId="32" fillId="5" borderId="1" xfId="0" applyNumberFormat="1" applyFont="1" applyFill="1" applyBorder="1" applyAlignment="1">
      <alignment horizontal="center" wrapText="1"/>
    </xf>
    <xf numFmtId="166" fontId="5" fillId="2" borderId="1" xfId="2" applyNumberFormat="1" applyFont="1" applyFill="1" applyBorder="1" applyAlignment="1">
      <alignment horizontal="left" wrapText="1"/>
    </xf>
    <xf numFmtId="166" fontId="18" fillId="2" borderId="1" xfId="2" applyNumberFormat="1" applyFont="1" applyFill="1" applyBorder="1" applyAlignment="1">
      <alignment wrapText="1"/>
    </xf>
    <xf numFmtId="4" fontId="31" fillId="0" borderId="0" xfId="0" applyNumberFormat="1" applyFont="1" applyAlignment="1">
      <alignment wrapText="1"/>
    </xf>
    <xf numFmtId="4" fontId="47" fillId="0" borderId="1" xfId="0" applyNumberFormat="1" applyFont="1" applyBorder="1"/>
    <xf numFmtId="4" fontId="47" fillId="0" borderId="1" xfId="0" applyNumberFormat="1" applyFont="1" applyBorder="1" applyAlignment="1">
      <alignment wrapText="1"/>
    </xf>
    <xf numFmtId="49" fontId="47" fillId="0" borderId="1" xfId="0" applyNumberFormat="1" applyFont="1" applyBorder="1" applyAlignment="1">
      <alignment horizontal="center" vertical="center"/>
    </xf>
    <xf numFmtId="4" fontId="37" fillId="0" borderId="1" xfId="0" applyNumberFormat="1" applyFont="1" applyBorder="1" applyAlignment="1">
      <alignment horizontal="center" vertical="center" wrapText="1"/>
    </xf>
    <xf numFmtId="169" fontId="6" fillId="0" borderId="0" xfId="5" applyNumberFormat="1"/>
    <xf numFmtId="0" fontId="6" fillId="0" borderId="0" xfId="5"/>
    <xf numFmtId="0" fontId="6" fillId="0" borderId="0" xfId="5" applyAlignment="1">
      <alignment wrapText="1"/>
    </xf>
    <xf numFmtId="0" fontId="41" fillId="0" borderId="1" xfId="5" applyFont="1" applyBorder="1" applyAlignment="1">
      <alignment wrapText="1"/>
    </xf>
    <xf numFmtId="169" fontId="41" fillId="0" borderId="1" xfId="5" applyNumberFormat="1" applyFont="1" applyBorder="1" applyAlignment="1">
      <alignment horizontal="center" wrapText="1"/>
    </xf>
    <xf numFmtId="0" fontId="41" fillId="0" borderId="1" xfId="5" applyFont="1" applyBorder="1"/>
    <xf numFmtId="0" fontId="6" fillId="0" borderId="1" xfId="5" applyBorder="1" applyAlignment="1">
      <alignment wrapText="1"/>
    </xf>
    <xf numFmtId="0" fontId="6" fillId="2" borderId="1" xfId="5" applyFill="1" applyBorder="1"/>
    <xf numFmtId="0" fontId="6" fillId="2" borderId="1" xfId="5" applyFill="1" applyBorder="1" applyAlignment="1">
      <alignment wrapText="1"/>
    </xf>
    <xf numFmtId="0" fontId="6" fillId="2" borderId="0" xfId="5" applyFill="1"/>
    <xf numFmtId="0" fontId="51" fillId="2" borderId="1" xfId="5" applyFont="1" applyFill="1" applyBorder="1" applyAlignment="1">
      <alignment wrapText="1"/>
    </xf>
    <xf numFmtId="169" fontId="51" fillId="2" borderId="1" xfId="5" applyNumberFormat="1" applyFont="1" applyFill="1" applyBorder="1"/>
    <xf numFmtId="169" fontId="6" fillId="2" borderId="1" xfId="5" applyNumberFormat="1" applyFill="1" applyBorder="1"/>
    <xf numFmtId="4" fontId="31" fillId="16" borderId="0" xfId="0" applyNumberFormat="1" applyFont="1" applyFill="1" applyAlignment="1">
      <alignment wrapText="1"/>
    </xf>
    <xf numFmtId="4" fontId="37" fillId="16" borderId="0" xfId="0" applyNumberFormat="1" applyFont="1" applyFill="1" applyAlignment="1">
      <alignment wrapText="1"/>
    </xf>
    <xf numFmtId="166" fontId="18" fillId="2" borderId="1" xfId="5" applyNumberFormat="1" applyFont="1" applyFill="1" applyBorder="1" applyAlignment="1">
      <alignment wrapText="1"/>
    </xf>
    <xf numFmtId="166" fontId="18" fillId="0" borderId="1" xfId="5" applyNumberFormat="1" applyFont="1" applyBorder="1" applyAlignment="1">
      <alignment wrapText="1"/>
    </xf>
    <xf numFmtId="167" fontId="56" fillId="2" borderId="1" xfId="5" applyNumberFormat="1" applyFont="1" applyFill="1" applyBorder="1"/>
    <xf numFmtId="0" fontId="13" fillId="0" borderId="0" xfId="5" applyFont="1" applyAlignment="1">
      <alignment horizontal="center" wrapText="1"/>
    </xf>
    <xf numFmtId="0" fontId="8" fillId="0" borderId="0" xfId="5" applyFont="1" applyAlignment="1">
      <alignment wrapText="1"/>
    </xf>
    <xf numFmtId="0" fontId="38" fillId="2" borderId="1" xfId="0" applyFont="1" applyFill="1" applyBorder="1" applyAlignment="1">
      <alignment horizontal="center" vertical="center"/>
    </xf>
    <xf numFmtId="0" fontId="6" fillId="0" borderId="1" xfId="5" applyBorder="1"/>
    <xf numFmtId="166" fontId="15" fillId="2" borderId="1" xfId="2" applyNumberFormat="1" applyFont="1" applyFill="1" applyBorder="1" applyAlignment="1">
      <alignment horizontal="center" vertical="center" wrapText="1"/>
    </xf>
    <xf numFmtId="166" fontId="13" fillId="0" borderId="1" xfId="2" applyNumberFormat="1" applyFont="1" applyBorder="1" applyAlignment="1">
      <alignment horizontal="center" wrapText="1"/>
    </xf>
    <xf numFmtId="167" fontId="13" fillId="0" borderId="1" xfId="2" applyNumberFormat="1" applyFont="1" applyBorder="1"/>
    <xf numFmtId="166" fontId="13" fillId="2" borderId="1" xfId="2" applyNumberFormat="1" applyFont="1" applyFill="1" applyBorder="1" applyAlignment="1">
      <alignment wrapText="1"/>
    </xf>
    <xf numFmtId="167" fontId="13" fillId="2" borderId="1" xfId="2" applyNumberFormat="1" applyFont="1" applyFill="1" applyBorder="1"/>
    <xf numFmtId="167" fontId="55" fillId="2" borderId="1" xfId="2" applyNumberFormat="1" applyFont="1" applyFill="1" applyBorder="1"/>
    <xf numFmtId="167" fontId="64" fillId="2" borderId="1" xfId="2" applyNumberFormat="1" applyFont="1" applyFill="1" applyBorder="1"/>
    <xf numFmtId="167" fontId="13" fillId="0" borderId="0" xfId="2" applyNumberFormat="1" applyFont="1"/>
    <xf numFmtId="0" fontId="13" fillId="0" borderId="0" xfId="2" applyFont="1" applyAlignment="1">
      <alignment horizontal="center" wrapText="1"/>
    </xf>
    <xf numFmtId="166" fontId="13" fillId="13" borderId="1" xfId="2" applyNumberFormat="1" applyFont="1" applyFill="1" applyBorder="1" applyAlignment="1">
      <alignment wrapText="1"/>
    </xf>
    <xf numFmtId="166" fontId="18" fillId="13" borderId="1" xfId="2" applyNumberFormat="1" applyFont="1" applyFill="1" applyBorder="1" applyAlignment="1">
      <alignment wrapText="1"/>
    </xf>
    <xf numFmtId="164" fontId="0" fillId="2" borderId="1" xfId="4" applyFont="1" applyFill="1" applyBorder="1"/>
    <xf numFmtId="166" fontId="15" fillId="2" borderId="1" xfId="5" applyNumberFormat="1" applyFont="1" applyFill="1" applyBorder="1" applyAlignment="1">
      <alignment horizontal="center" vertical="center" wrapText="1"/>
    </xf>
    <xf numFmtId="166" fontId="13" fillId="0" borderId="1" xfId="5" applyNumberFormat="1" applyFont="1" applyBorder="1" applyAlignment="1">
      <alignment horizontal="center" wrapText="1"/>
    </xf>
    <xf numFmtId="166" fontId="13" fillId="0" borderId="2" xfId="5" applyNumberFormat="1" applyFont="1" applyBorder="1" applyAlignment="1">
      <alignment horizontal="center" wrapText="1"/>
    </xf>
    <xf numFmtId="166" fontId="13" fillId="2" borderId="1" xfId="5" applyNumberFormat="1" applyFont="1" applyFill="1" applyBorder="1" applyAlignment="1">
      <alignment wrapText="1"/>
    </xf>
    <xf numFmtId="166" fontId="18" fillId="2" borderId="2" xfId="5" applyNumberFormat="1" applyFont="1" applyFill="1" applyBorder="1" applyAlignment="1">
      <alignment wrapText="1"/>
    </xf>
    <xf numFmtId="0" fontId="6" fillId="2" borderId="2" xfId="5" applyFill="1" applyBorder="1"/>
    <xf numFmtId="1" fontId="59" fillId="2" borderId="1" xfId="5" applyNumberFormat="1" applyFont="1" applyFill="1" applyBorder="1" applyAlignment="1">
      <alignment horizontal="center" vertical="center"/>
    </xf>
    <xf numFmtId="0" fontId="66" fillId="6" borderId="1" xfId="5" applyFont="1" applyFill="1" applyBorder="1" applyAlignment="1">
      <alignment horizontal="center"/>
    </xf>
    <xf numFmtId="1" fontId="59" fillId="2" borderId="1" xfId="5" applyNumberFormat="1" applyFont="1" applyFill="1" applyBorder="1"/>
    <xf numFmtId="167" fontId="60" fillId="6" borderId="1" xfId="5" applyNumberFormat="1" applyFont="1" applyFill="1" applyBorder="1"/>
    <xf numFmtId="167" fontId="18" fillId="0" borderId="1" xfId="5" applyNumberFormat="1" applyFont="1" applyBorder="1" applyAlignment="1">
      <alignment wrapText="1"/>
    </xf>
    <xf numFmtId="167" fontId="18" fillId="0" borderId="1" xfId="5" applyNumberFormat="1" applyFont="1" applyBorder="1"/>
    <xf numFmtId="167" fontId="13" fillId="2" borderId="1" xfId="5" applyNumberFormat="1" applyFont="1" applyFill="1" applyBorder="1" applyAlignment="1">
      <alignment wrapText="1"/>
    </xf>
    <xf numFmtId="167" fontId="18" fillId="2" borderId="1" xfId="5" applyNumberFormat="1" applyFont="1" applyFill="1" applyBorder="1" applyAlignment="1">
      <alignment wrapText="1"/>
    </xf>
    <xf numFmtId="167" fontId="61" fillId="2" borderId="1" xfId="5" applyNumberFormat="1" applyFont="1" applyFill="1" applyBorder="1"/>
    <xf numFmtId="167" fontId="18" fillId="2" borderId="2" xfId="5" applyNumberFormat="1" applyFont="1" applyFill="1" applyBorder="1" applyAlignment="1">
      <alignment wrapText="1"/>
    </xf>
    <xf numFmtId="167" fontId="55" fillId="2" borderId="1" xfId="5" applyNumberFormat="1" applyFont="1" applyFill="1" applyBorder="1"/>
    <xf numFmtId="1" fontId="67" fillId="2" borderId="0" xfId="5" applyNumberFormat="1" applyFont="1" applyFill="1"/>
    <xf numFmtId="0" fontId="6" fillId="6" borderId="0" xfId="5" applyFill="1"/>
    <xf numFmtId="1" fontId="13" fillId="0" borderId="0" xfId="5" applyNumberFormat="1" applyFont="1" applyAlignment="1">
      <alignment horizontal="center" wrapText="1"/>
    </xf>
    <xf numFmtId="1" fontId="8" fillId="0" borderId="0" xfId="5" applyNumberFormat="1" applyFont="1" applyAlignment="1">
      <alignment wrapText="1"/>
    </xf>
    <xf numFmtId="164" fontId="0" fillId="0" borderId="0" xfId="4" applyFont="1"/>
    <xf numFmtId="166" fontId="8" fillId="2" borderId="1" xfId="2" applyNumberFormat="1" applyFont="1" applyFill="1" applyBorder="1" applyAlignment="1">
      <alignment wrapText="1"/>
    </xf>
    <xf numFmtId="4" fontId="27" fillId="2" borderId="0" xfId="0" applyNumberFormat="1" applyFont="1" applyFill="1"/>
    <xf numFmtId="4" fontId="27" fillId="2" borderId="1" xfId="0" applyNumberFormat="1" applyFont="1" applyFill="1" applyBorder="1" applyAlignment="1">
      <alignment wrapText="1"/>
    </xf>
    <xf numFmtId="4" fontId="27" fillId="2" borderId="0" xfId="0" applyNumberFormat="1" applyFont="1" applyFill="1" applyAlignment="1">
      <alignment wrapText="1"/>
    </xf>
    <xf numFmtId="4" fontId="31" fillId="2" borderId="0" xfId="0" quotePrefix="1" applyNumberFormat="1" applyFont="1" applyFill="1" applyAlignment="1">
      <alignment horizontal="left" wrapText="1"/>
    </xf>
    <xf numFmtId="4" fontId="31" fillId="2" borderId="0" xfId="0" applyNumberFormat="1" applyFont="1" applyFill="1" applyAlignment="1">
      <alignment wrapText="1"/>
    </xf>
    <xf numFmtId="49" fontId="33" fillId="2" borderId="1" xfId="0" applyNumberFormat="1" applyFont="1" applyFill="1" applyBorder="1" applyAlignment="1">
      <alignment horizontal="center" vertical="center" wrapText="1"/>
    </xf>
    <xf numFmtId="4" fontId="27" fillId="2" borderId="1" xfId="0" applyNumberFormat="1" applyFont="1" applyFill="1" applyBorder="1" applyAlignment="1">
      <alignment horizontal="center" vertical="center"/>
    </xf>
    <xf numFmtId="0" fontId="34" fillId="2" borderId="1" xfId="0" applyFont="1" applyFill="1" applyBorder="1" applyAlignment="1">
      <alignment vertical="center"/>
    </xf>
    <xf numFmtId="3" fontId="29" fillId="11" borderId="0" xfId="0" applyNumberFormat="1" applyFont="1" applyFill="1" applyAlignment="1">
      <alignment wrapText="1"/>
    </xf>
    <xf numFmtId="4" fontId="30" fillId="2" borderId="1" xfId="0" applyNumberFormat="1" applyFont="1" applyFill="1" applyBorder="1" applyAlignment="1">
      <alignment horizontal="center" vertical="center" wrapText="1"/>
    </xf>
    <xf numFmtId="0" fontId="49" fillId="2" borderId="1" xfId="0" applyFont="1" applyFill="1" applyBorder="1" applyAlignment="1">
      <alignment horizontal="center" vertical="center"/>
    </xf>
    <xf numFmtId="0" fontId="34" fillId="2" borderId="1" xfId="0" applyFont="1" applyFill="1" applyBorder="1" applyAlignment="1">
      <alignment horizontal="center" vertical="center"/>
    </xf>
    <xf numFmtId="167" fontId="6" fillId="0" borderId="0" xfId="5" applyNumberFormat="1"/>
    <xf numFmtId="167" fontId="18" fillId="13" borderId="1" xfId="5" applyNumberFormat="1" applyFont="1" applyFill="1" applyBorder="1"/>
    <xf numFmtId="167" fontId="18" fillId="2" borderId="1" xfId="5" applyNumberFormat="1" applyFont="1" applyFill="1" applyBorder="1"/>
    <xf numFmtId="167" fontId="55" fillId="13" borderId="1" xfId="5" applyNumberFormat="1" applyFont="1" applyFill="1" applyBorder="1"/>
    <xf numFmtId="0" fontId="70" fillId="0" borderId="1" xfId="0" applyFont="1" applyBorder="1" applyAlignment="1">
      <alignment horizontal="center" vertical="center" wrapText="1"/>
    </xf>
    <xf numFmtId="0" fontId="71" fillId="2" borderId="1" xfId="0" applyFont="1" applyFill="1" applyBorder="1" applyAlignment="1">
      <alignment horizontal="center" vertical="center"/>
    </xf>
    <xf numFmtId="0" fontId="70" fillId="2" borderId="1" xfId="0" applyFont="1" applyFill="1" applyBorder="1" applyAlignment="1">
      <alignment horizontal="center" vertical="center" wrapText="1"/>
    </xf>
    <xf numFmtId="0" fontId="73" fillId="2" borderId="1" xfId="0" applyFont="1" applyFill="1" applyBorder="1" applyAlignment="1">
      <alignment horizontal="center" vertical="center"/>
    </xf>
    <xf numFmtId="0" fontId="73" fillId="2" borderId="1" xfId="0" applyFont="1" applyFill="1" applyBorder="1" applyAlignment="1">
      <alignment horizontal="center" vertical="center" wrapText="1"/>
    </xf>
    <xf numFmtId="167" fontId="13" fillId="13" borderId="1" xfId="5" applyNumberFormat="1" applyFont="1" applyFill="1" applyBorder="1" applyAlignment="1">
      <alignment wrapText="1"/>
    </xf>
    <xf numFmtId="167" fontId="18" fillId="13" borderId="1" xfId="5" applyNumberFormat="1" applyFont="1" applyFill="1" applyBorder="1" applyAlignment="1">
      <alignment wrapText="1"/>
    </xf>
    <xf numFmtId="3" fontId="27" fillId="2" borderId="0" xfId="0" applyNumberFormat="1" applyFont="1" applyFill="1" applyAlignment="1">
      <alignment wrapText="1"/>
    </xf>
    <xf numFmtId="3" fontId="33" fillId="2" borderId="0" xfId="0" applyNumberFormat="1" applyFont="1" applyFill="1" applyAlignment="1">
      <alignment horizontal="center" vertical="center"/>
    </xf>
    <xf numFmtId="0" fontId="33" fillId="2" borderId="0" xfId="0" applyFont="1" applyFill="1" applyAlignment="1">
      <alignment horizontal="center" vertical="center"/>
    </xf>
    <xf numFmtId="4" fontId="27" fillId="2" borderId="0" xfId="0" applyNumberFormat="1" applyFont="1" applyFill="1" applyAlignment="1">
      <alignment horizontal="left" wrapText="1"/>
    </xf>
    <xf numFmtId="4" fontId="31" fillId="2" borderId="1" xfId="0" applyNumberFormat="1" applyFont="1" applyFill="1" applyBorder="1" applyAlignment="1">
      <alignment wrapText="1"/>
    </xf>
    <xf numFmtId="4" fontId="29" fillId="2" borderId="0" xfId="0" applyNumberFormat="1" applyFont="1" applyFill="1" applyAlignment="1">
      <alignment wrapText="1"/>
    </xf>
    <xf numFmtId="4" fontId="40" fillId="2" borderId="0" xfId="0" applyNumberFormat="1" applyFont="1" applyFill="1" applyAlignment="1">
      <alignment horizontal="justify" vertical="center" wrapText="1"/>
    </xf>
    <xf numFmtId="4" fontId="30" fillId="2" borderId="0" xfId="0" applyNumberFormat="1" applyFont="1" applyFill="1" applyAlignment="1">
      <alignment horizontal="left" vertical="top" wrapText="1"/>
    </xf>
    <xf numFmtId="4" fontId="27" fillId="2" borderId="1" xfId="0" applyNumberFormat="1" applyFont="1" applyFill="1" applyBorder="1" applyAlignment="1">
      <alignment horizontal="center" vertical="center" wrapText="1"/>
    </xf>
    <xf numFmtId="1" fontId="33"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xf>
    <xf numFmtId="4" fontId="39" fillId="9" borderId="0" xfId="0" applyNumberFormat="1" applyFont="1" applyFill="1" applyAlignment="1">
      <alignment horizontal="left" vertical="center"/>
    </xf>
    <xf numFmtId="4" fontId="31" fillId="9" borderId="5" xfId="0" applyNumberFormat="1" applyFont="1" applyFill="1" applyBorder="1" applyAlignment="1">
      <alignment horizontal="left" wrapText="1"/>
    </xf>
    <xf numFmtId="4" fontId="46" fillId="0" borderId="1" xfId="0" applyNumberFormat="1" applyFont="1" applyBorder="1" applyAlignment="1">
      <alignment horizontal="center" vertical="center"/>
    </xf>
    <xf numFmtId="4" fontId="46" fillId="0" borderId="1" xfId="0" applyNumberFormat="1" applyFont="1" applyBorder="1" applyAlignment="1">
      <alignment horizontal="center" vertical="center" wrapText="1"/>
    </xf>
    <xf numFmtId="4" fontId="31" fillId="2" borderId="2" xfId="0" applyNumberFormat="1" applyFont="1" applyFill="1" applyBorder="1" applyAlignment="1">
      <alignment horizontal="left" wrapText="1"/>
    </xf>
    <xf numFmtId="4" fontId="31" fillId="2" borderId="5" xfId="0" applyNumberFormat="1" applyFont="1" applyFill="1" applyBorder="1" applyAlignment="1">
      <alignment horizontal="left" wrapText="1"/>
    </xf>
    <xf numFmtId="4" fontId="31" fillId="2" borderId="3" xfId="0" applyNumberFormat="1" applyFont="1" applyFill="1" applyBorder="1" applyAlignment="1">
      <alignment horizontal="left" wrapText="1"/>
    </xf>
    <xf numFmtId="4" fontId="27" fillId="2" borderId="0" xfId="0" quotePrefix="1" applyNumberFormat="1" applyFont="1" applyFill="1" applyAlignment="1">
      <alignment horizontal="left" wrapText="1"/>
    </xf>
    <xf numFmtId="4" fontId="39" fillId="2" borderId="0" xfId="0" applyNumberFormat="1" applyFont="1" applyFill="1" applyAlignment="1">
      <alignment horizontal="left" vertical="center"/>
    </xf>
    <xf numFmtId="4" fontId="31" fillId="2" borderId="0" xfId="0" applyNumberFormat="1" applyFont="1" applyFill="1" applyAlignment="1">
      <alignment horizontal="left" wrapText="1"/>
    </xf>
    <xf numFmtId="0" fontId="76" fillId="0" borderId="0" xfId="5" applyFont="1" applyAlignment="1">
      <alignment wrapText="1"/>
    </xf>
    <xf numFmtId="169" fontId="68" fillId="0" borderId="0" xfId="5" applyNumberFormat="1" applyFont="1"/>
    <xf numFmtId="169" fontId="68" fillId="0" borderId="0" xfId="5" applyNumberFormat="1" applyFont="1" applyAlignment="1">
      <alignment wrapText="1"/>
    </xf>
    <xf numFmtId="0" fontId="68" fillId="0" borderId="0" xfId="5" applyFont="1" applyAlignment="1">
      <alignment horizontal="right" wrapText="1"/>
    </xf>
    <xf numFmtId="0" fontId="68" fillId="0" borderId="0" xfId="5" applyFont="1" applyAlignment="1">
      <alignment wrapText="1"/>
    </xf>
    <xf numFmtId="168" fontId="77" fillId="0" borderId="0" xfId="5" applyNumberFormat="1" applyFont="1"/>
    <xf numFmtId="0" fontId="68" fillId="0" borderId="0" xfId="5" applyFont="1"/>
    <xf numFmtId="169" fontId="6" fillId="0" borderId="0" xfId="5" applyNumberFormat="1" applyAlignment="1">
      <alignment wrapText="1"/>
    </xf>
    <xf numFmtId="0" fontId="6" fillId="0" borderId="0" xfId="5" applyAlignment="1">
      <alignment horizontal="right" wrapText="1"/>
    </xf>
    <xf numFmtId="168" fontId="78" fillId="0" borderId="0" xfId="5" applyNumberFormat="1" applyFont="1"/>
    <xf numFmtId="0" fontId="41" fillId="2" borderId="1" xfId="5" applyFont="1" applyFill="1" applyBorder="1" applyAlignment="1">
      <alignment wrapText="1"/>
    </xf>
    <xf numFmtId="169" fontId="41" fillId="2" borderId="1" xfId="5" applyNumberFormat="1" applyFont="1" applyFill="1" applyBorder="1" applyAlignment="1">
      <alignment horizontal="center" wrapText="1"/>
    </xf>
    <xf numFmtId="0" fontId="41" fillId="2" borderId="1" xfId="5" applyFont="1" applyFill="1" applyBorder="1"/>
    <xf numFmtId="0" fontId="23" fillId="2" borderId="1" xfId="5" applyFont="1" applyFill="1" applyBorder="1" applyAlignment="1">
      <alignment horizontal="right" wrapText="1"/>
    </xf>
    <xf numFmtId="0" fontId="23" fillId="2" borderId="1" xfId="5" applyFont="1" applyFill="1" applyBorder="1" applyAlignment="1">
      <alignment wrapText="1"/>
    </xf>
    <xf numFmtId="168" fontId="79" fillId="2" borderId="1" xfId="5" applyNumberFormat="1" applyFont="1" applyFill="1" applyBorder="1" applyAlignment="1">
      <alignment horizontal="center" wrapText="1"/>
    </xf>
    <xf numFmtId="0" fontId="80" fillId="2" borderId="1" xfId="5" applyFont="1" applyFill="1" applyBorder="1" applyAlignment="1">
      <alignment wrapText="1"/>
    </xf>
    <xf numFmtId="169" fontId="6" fillId="2" borderId="1" xfId="5" applyNumberFormat="1" applyFill="1" applyBorder="1" applyAlignment="1">
      <alignment wrapText="1"/>
    </xf>
    <xf numFmtId="0" fontId="6" fillId="2" borderId="1" xfId="5" applyFill="1" applyBorder="1" applyAlignment="1">
      <alignment horizontal="right" wrapText="1"/>
    </xf>
    <xf numFmtId="9" fontId="6" fillId="2" borderId="1" xfId="5" applyNumberFormat="1" applyFill="1" applyBorder="1" applyAlignment="1">
      <alignment wrapText="1"/>
    </xf>
    <xf numFmtId="170" fontId="6" fillId="2" borderId="1" xfId="5" applyNumberFormat="1" applyFill="1" applyBorder="1" applyAlignment="1">
      <alignment wrapText="1"/>
    </xf>
    <xf numFmtId="164" fontId="6" fillId="2" borderId="1" xfId="1" applyFont="1" applyFill="1" applyBorder="1" applyAlignment="1">
      <alignment wrapText="1"/>
    </xf>
    <xf numFmtId="164" fontId="6" fillId="2" borderId="1" xfId="5" applyNumberFormat="1" applyFill="1" applyBorder="1" applyAlignment="1">
      <alignment horizontal="right" wrapText="1"/>
    </xf>
    <xf numFmtId="0" fontId="81" fillId="2" borderId="1" xfId="5" applyFont="1" applyFill="1" applyBorder="1" applyAlignment="1">
      <alignment wrapText="1"/>
    </xf>
    <xf numFmtId="169" fontId="6" fillId="2" borderId="1" xfId="1" applyNumberFormat="1" applyFont="1" applyFill="1" applyBorder="1" applyAlignment="1">
      <alignment wrapText="1"/>
    </xf>
    <xf numFmtId="169" fontId="6" fillId="2" borderId="1" xfId="5" applyNumberFormat="1" applyFill="1" applyBorder="1" applyAlignment="1">
      <alignment horizontal="right" wrapText="1"/>
    </xf>
    <xf numFmtId="0" fontId="6" fillId="5" borderId="0" xfId="5" applyFill="1"/>
    <xf numFmtId="0" fontId="51" fillId="0" borderId="1" xfId="0" applyFont="1" applyBorder="1" applyAlignment="1">
      <alignment wrapText="1"/>
    </xf>
    <xf numFmtId="169" fontId="51" fillId="0" borderId="1" xfId="5" applyNumberFormat="1" applyFont="1" applyBorder="1"/>
    <xf numFmtId="169" fontId="6" fillId="0" borderId="1" xfId="5" applyNumberFormat="1" applyBorder="1"/>
    <xf numFmtId="169" fontId="6" fillId="0" borderId="1" xfId="5" applyNumberFormat="1" applyBorder="1" applyAlignment="1">
      <alignment wrapText="1"/>
    </xf>
    <xf numFmtId="9" fontId="6" fillId="0" borderId="1" xfId="5" applyNumberFormat="1" applyBorder="1" applyAlignment="1">
      <alignment wrapText="1"/>
    </xf>
    <xf numFmtId="169" fontId="6" fillId="0" borderId="1" xfId="1" applyNumberFormat="1" applyFont="1" applyFill="1" applyBorder="1" applyAlignment="1">
      <alignment wrapText="1"/>
    </xf>
    <xf numFmtId="164" fontId="6" fillId="0" borderId="1" xfId="5" applyNumberFormat="1" applyBorder="1" applyAlignment="1">
      <alignment horizontal="right" wrapText="1"/>
    </xf>
    <xf numFmtId="169" fontId="6" fillId="0" borderId="1" xfId="5" applyNumberFormat="1" applyBorder="1" applyAlignment="1">
      <alignment horizontal="right" wrapText="1"/>
    </xf>
    <xf numFmtId="0" fontId="82" fillId="5" borderId="1" xfId="5" applyFont="1" applyFill="1" applyBorder="1" applyAlignment="1">
      <alignment horizontal="right" wrapText="1"/>
    </xf>
    <xf numFmtId="169" fontId="83" fillId="5" borderId="1" xfId="5" applyNumberFormat="1" applyFont="1" applyFill="1" applyBorder="1"/>
    <xf numFmtId="169" fontId="83" fillId="5" borderId="1" xfId="5" applyNumberFormat="1" applyFont="1" applyFill="1" applyBorder="1" applyAlignment="1">
      <alignment horizontal="right"/>
    </xf>
    <xf numFmtId="0" fontId="68" fillId="2" borderId="0" xfId="5" applyFont="1" applyFill="1"/>
    <xf numFmtId="0" fontId="80" fillId="0" borderId="1" xfId="5" applyFont="1" applyBorder="1" applyAlignment="1">
      <alignment wrapText="1"/>
    </xf>
    <xf numFmtId="0" fontId="85" fillId="23" borderId="1" xfId="5" applyFont="1" applyFill="1" applyBorder="1" applyAlignment="1">
      <alignment wrapText="1"/>
    </xf>
    <xf numFmtId="0" fontId="84" fillId="24" borderId="1" xfId="5" applyFont="1" applyFill="1" applyBorder="1" applyAlignment="1">
      <alignment horizontal="right" wrapText="1"/>
    </xf>
    <xf numFmtId="169" fontId="51" fillId="24" borderId="1" xfId="5" applyNumberFormat="1" applyFont="1" applyFill="1" applyBorder="1"/>
    <xf numFmtId="169" fontId="51" fillId="24" borderId="0" xfId="5" applyNumberFormat="1" applyFont="1" applyFill="1" applyAlignment="1">
      <alignment horizontal="right"/>
    </xf>
    <xf numFmtId="169" fontId="51" fillId="24" borderId="0" xfId="5" applyNumberFormat="1" applyFont="1" applyFill="1"/>
    <xf numFmtId="0" fontId="6" fillId="24" borderId="0" xfId="5" applyFill="1"/>
    <xf numFmtId="0" fontId="2" fillId="0" borderId="0" xfId="2" applyAlignment="1">
      <alignment wrapText="1"/>
    </xf>
    <xf numFmtId="164" fontId="86" fillId="2" borderId="0" xfId="4" applyFont="1" applyFill="1"/>
    <xf numFmtId="164" fontId="87" fillId="2" borderId="0" xfId="4" applyFont="1" applyFill="1"/>
    <xf numFmtId="167" fontId="88" fillId="0" borderId="1" xfId="2" applyNumberFormat="1" applyFont="1" applyBorder="1" applyAlignment="1">
      <alignment horizontal="center" vertical="center" wrapText="1"/>
    </xf>
    <xf numFmtId="164" fontId="86" fillId="2" borderId="1" xfId="4" applyFont="1" applyFill="1" applyBorder="1"/>
    <xf numFmtId="164" fontId="87" fillId="2" borderId="1" xfId="4" applyFont="1" applyFill="1" applyBorder="1"/>
    <xf numFmtId="166" fontId="14" fillId="4" borderId="1" xfId="2" applyNumberFormat="1" applyFont="1" applyFill="1" applyBorder="1" applyAlignment="1">
      <alignment wrapText="1"/>
    </xf>
    <xf numFmtId="166" fontId="14" fillId="4" borderId="2" xfId="2" applyNumberFormat="1" applyFont="1" applyFill="1" applyBorder="1" applyAlignment="1">
      <alignment wrapText="1"/>
    </xf>
    <xf numFmtId="167" fontId="15" fillId="2" borderId="1" xfId="2" applyNumberFormat="1" applyFont="1" applyFill="1" applyBorder="1"/>
    <xf numFmtId="166" fontId="12" fillId="4" borderId="2" xfId="2" applyNumberFormat="1" applyFont="1" applyFill="1" applyBorder="1" applyAlignment="1">
      <alignment wrapText="1"/>
    </xf>
    <xf numFmtId="166" fontId="15" fillId="4" borderId="2" xfId="2" applyNumberFormat="1" applyFont="1" applyFill="1" applyBorder="1" applyAlignment="1">
      <alignment wrapText="1"/>
    </xf>
    <xf numFmtId="166" fontId="18" fillId="4" borderId="2" xfId="2" applyNumberFormat="1" applyFont="1" applyFill="1" applyBorder="1" applyAlignment="1">
      <alignment wrapText="1"/>
    </xf>
    <xf numFmtId="167" fontId="64" fillId="20" borderId="2" xfId="2" applyNumberFormat="1" applyFont="1" applyFill="1" applyBorder="1"/>
    <xf numFmtId="167" fontId="8" fillId="2" borderId="1" xfId="2" applyNumberFormat="1" applyFont="1" applyFill="1" applyBorder="1"/>
    <xf numFmtId="166" fontId="17" fillId="4" borderId="1" xfId="2" applyNumberFormat="1" applyFont="1" applyFill="1" applyBorder="1" applyAlignment="1">
      <alignment wrapText="1"/>
    </xf>
    <xf numFmtId="0" fontId="91" fillId="0" borderId="0" xfId="2" applyFont="1" applyAlignment="1">
      <alignment wrapText="1"/>
    </xf>
    <xf numFmtId="166" fontId="18" fillId="7" borderId="1" xfId="2" applyNumberFormat="1" applyFont="1" applyFill="1" applyBorder="1" applyAlignment="1">
      <alignment horizontal="left" wrapText="1"/>
    </xf>
    <xf numFmtId="0" fontId="2" fillId="2" borderId="0" xfId="2" applyFill="1" applyAlignment="1">
      <alignment wrapText="1"/>
    </xf>
    <xf numFmtId="166" fontId="64" fillId="10" borderId="1" xfId="2" applyNumberFormat="1" applyFont="1" applyFill="1" applyBorder="1" applyAlignment="1">
      <alignment horizontal="left" wrapText="1"/>
    </xf>
    <xf numFmtId="0" fontId="65" fillId="0" borderId="0" xfId="2" applyFont="1" applyAlignment="1">
      <alignment wrapText="1"/>
    </xf>
    <xf numFmtId="166" fontId="5" fillId="4" borderId="1" xfId="2" applyNumberFormat="1" applyFont="1" applyFill="1" applyBorder="1" applyAlignment="1">
      <alignment horizontal="left" wrapText="1"/>
    </xf>
    <xf numFmtId="167" fontId="5" fillId="2" borderId="1" xfId="2" applyNumberFormat="1" applyFont="1" applyFill="1" applyBorder="1"/>
    <xf numFmtId="0" fontId="65" fillId="0" borderId="0" xfId="2" applyFont="1"/>
    <xf numFmtId="0" fontId="2" fillId="17" borderId="0" xfId="2" applyFill="1" applyAlignment="1">
      <alignment wrapText="1"/>
    </xf>
    <xf numFmtId="166" fontId="8" fillId="2" borderId="1" xfId="2" applyNumberFormat="1" applyFont="1" applyFill="1" applyBorder="1" applyAlignment="1">
      <alignment horizontal="left" wrapText="1"/>
    </xf>
    <xf numFmtId="164" fontId="86" fillId="25" borderId="1" xfId="4" applyFont="1" applyFill="1" applyBorder="1"/>
    <xf numFmtId="164" fontId="87" fillId="25" borderId="1" xfId="4" applyFont="1" applyFill="1" applyBorder="1"/>
    <xf numFmtId="167" fontId="92" fillId="2" borderId="1" xfId="2" applyNumberFormat="1" applyFont="1" applyFill="1" applyBorder="1" applyAlignment="1">
      <alignment horizontal="right"/>
    </xf>
    <xf numFmtId="167" fontId="8" fillId="0" borderId="1" xfId="2" applyNumberFormat="1" applyFont="1" applyBorder="1"/>
    <xf numFmtId="166" fontId="18" fillId="8" borderId="2" xfId="2" applyNumberFormat="1" applyFont="1" applyFill="1" applyBorder="1" applyAlignment="1">
      <alignment horizontal="left" wrapText="1"/>
    </xf>
    <xf numFmtId="0" fontId="93" fillId="0" borderId="0" xfId="2" applyFont="1" applyAlignment="1">
      <alignment wrapText="1"/>
    </xf>
    <xf numFmtId="164" fontId="94" fillId="2" borderId="1" xfId="4" applyFont="1" applyFill="1" applyBorder="1"/>
    <xf numFmtId="166" fontId="95" fillId="2" borderId="1" xfId="2" applyNumberFormat="1" applyFont="1" applyFill="1" applyBorder="1" applyAlignment="1">
      <alignment wrapText="1"/>
    </xf>
    <xf numFmtId="166" fontId="96" fillId="4" borderId="2" xfId="2" applyNumberFormat="1" applyFont="1" applyFill="1" applyBorder="1" applyAlignment="1">
      <alignment wrapText="1"/>
    </xf>
    <xf numFmtId="167" fontId="96" fillId="2" borderId="1" xfId="2" applyNumberFormat="1" applyFont="1" applyFill="1" applyBorder="1"/>
    <xf numFmtId="0" fontId="93" fillId="0" borderId="0" xfId="2" applyFont="1"/>
    <xf numFmtId="167" fontId="64" fillId="10" borderId="1" xfId="2" applyNumberFormat="1" applyFont="1" applyFill="1" applyBorder="1" applyAlignment="1">
      <alignment horizontal="right"/>
    </xf>
    <xf numFmtId="166" fontId="64" fillId="2" borderId="1" xfId="2" applyNumberFormat="1" applyFont="1" applyFill="1" applyBorder="1" applyAlignment="1">
      <alignment horizontal="left" wrapText="1"/>
    </xf>
    <xf numFmtId="166" fontId="14" fillId="4" borderId="2" xfId="2" applyNumberFormat="1" applyFont="1" applyFill="1" applyBorder="1" applyAlignment="1">
      <alignment horizontal="left" wrapText="1"/>
    </xf>
    <xf numFmtId="167" fontId="90" fillId="2" borderId="1" xfId="2" applyNumberFormat="1" applyFont="1" applyFill="1" applyBorder="1" applyAlignment="1">
      <alignment horizontal="right"/>
    </xf>
    <xf numFmtId="167" fontId="64" fillId="2" borderId="1" xfId="2" applyNumberFormat="1" applyFont="1" applyFill="1" applyBorder="1" applyAlignment="1">
      <alignment horizontal="right"/>
    </xf>
    <xf numFmtId="0" fontId="20" fillId="0" borderId="0" xfId="2" applyFont="1" applyAlignment="1">
      <alignment wrapText="1"/>
    </xf>
    <xf numFmtId="167" fontId="19" fillId="2" borderId="1" xfId="2" applyNumberFormat="1" applyFont="1" applyFill="1" applyBorder="1" applyAlignment="1">
      <alignment horizontal="right"/>
    </xf>
    <xf numFmtId="166" fontId="60" fillId="10" borderId="1" xfId="2" applyNumberFormat="1" applyFont="1" applyFill="1" applyBorder="1" applyAlignment="1">
      <alignment horizontal="left" wrapText="1"/>
    </xf>
    <xf numFmtId="167" fontId="5" fillId="10" borderId="2" xfId="2" applyNumberFormat="1" applyFont="1" applyFill="1" applyBorder="1" applyAlignment="1">
      <alignment horizontal="right"/>
    </xf>
    <xf numFmtId="166" fontId="60" fillId="2" borderId="1" xfId="2" applyNumberFormat="1" applyFont="1" applyFill="1" applyBorder="1" applyAlignment="1">
      <alignment horizontal="left" wrapText="1"/>
    </xf>
    <xf numFmtId="167" fontId="8" fillId="2" borderId="1" xfId="2" applyNumberFormat="1" applyFont="1" applyFill="1" applyBorder="1" applyAlignment="1">
      <alignment horizontal="right"/>
    </xf>
    <xf numFmtId="166" fontId="97" fillId="2" borderId="1" xfId="2" applyNumberFormat="1" applyFont="1" applyFill="1" applyBorder="1" applyAlignment="1">
      <alignment horizontal="left" wrapText="1"/>
    </xf>
    <xf numFmtId="167" fontId="95" fillId="2" borderId="1" xfId="2" applyNumberFormat="1" applyFont="1" applyFill="1" applyBorder="1" applyAlignment="1">
      <alignment horizontal="right"/>
    </xf>
    <xf numFmtId="166" fontId="95" fillId="2" borderId="1" xfId="2" applyNumberFormat="1" applyFont="1" applyFill="1" applyBorder="1" applyAlignment="1">
      <alignment horizontal="left" wrapText="1"/>
    </xf>
    <xf numFmtId="166" fontId="98" fillId="26" borderId="1" xfId="2" applyNumberFormat="1" applyFont="1" applyFill="1" applyBorder="1" applyAlignment="1">
      <alignment horizontal="left" wrapText="1"/>
    </xf>
    <xf numFmtId="166" fontId="4" fillId="4" borderId="1" xfId="2" applyNumberFormat="1" applyFont="1" applyFill="1" applyBorder="1" applyAlignment="1">
      <alignment horizontal="left" wrapText="1"/>
    </xf>
    <xf numFmtId="167" fontId="60" fillId="10" borderId="2" xfId="2" applyNumberFormat="1" applyFont="1" applyFill="1" applyBorder="1"/>
    <xf numFmtId="167" fontId="60" fillId="10" borderId="1" xfId="2" applyNumberFormat="1" applyFont="1" applyFill="1" applyBorder="1"/>
    <xf numFmtId="166" fontId="99" fillId="2" borderId="1" xfId="2" applyNumberFormat="1" applyFont="1" applyFill="1" applyBorder="1" applyAlignment="1">
      <alignment horizontal="left" wrapText="1"/>
    </xf>
    <xf numFmtId="166" fontId="89" fillId="8" borderId="2" xfId="2" applyNumberFormat="1" applyFont="1" applyFill="1" applyBorder="1" applyAlignment="1">
      <alignment wrapText="1"/>
    </xf>
    <xf numFmtId="166" fontId="18" fillId="8" borderId="2" xfId="2" applyNumberFormat="1" applyFont="1" applyFill="1" applyBorder="1" applyAlignment="1">
      <alignment wrapText="1"/>
    </xf>
    <xf numFmtId="166" fontId="18" fillId="15" borderId="2" xfId="2" applyNumberFormat="1" applyFont="1" applyFill="1" applyBorder="1" applyAlignment="1">
      <alignment wrapText="1"/>
    </xf>
    <xf numFmtId="0" fontId="52" fillId="2" borderId="0" xfId="2" applyFont="1" applyFill="1" applyAlignment="1">
      <alignment wrapText="1"/>
    </xf>
    <xf numFmtId="167" fontId="22" fillId="2" borderId="1" xfId="2" applyNumberFormat="1" applyFont="1" applyFill="1" applyBorder="1" applyAlignment="1">
      <alignment horizontal="right"/>
    </xf>
    <xf numFmtId="0" fontId="52" fillId="2" borderId="0" xfId="2" applyFont="1" applyFill="1"/>
    <xf numFmtId="167" fontId="60" fillId="2" borderId="2" xfId="2" applyNumberFormat="1" applyFont="1" applyFill="1" applyBorder="1"/>
    <xf numFmtId="166" fontId="64" fillId="20" borderId="1" xfId="2" applyNumberFormat="1" applyFont="1" applyFill="1" applyBorder="1" applyAlignment="1">
      <alignment wrapText="1"/>
    </xf>
    <xf numFmtId="0" fontId="100" fillId="0" borderId="0" xfId="2" applyFont="1" applyAlignment="1">
      <alignment wrapText="1"/>
    </xf>
    <xf numFmtId="166" fontId="21" fillId="4" borderId="2" xfId="2" applyNumberFormat="1" applyFont="1" applyFill="1" applyBorder="1" applyAlignment="1">
      <alignment wrapText="1"/>
    </xf>
    <xf numFmtId="167" fontId="18" fillId="2" borderId="1" xfId="2" applyNumberFormat="1" applyFont="1" applyFill="1" applyBorder="1"/>
    <xf numFmtId="0" fontId="100" fillId="0" borderId="0" xfId="2" applyFont="1"/>
    <xf numFmtId="166" fontId="7" fillId="2" borderId="1" xfId="2" applyNumberFormat="1" applyFont="1" applyFill="1" applyBorder="1" applyAlignment="1">
      <alignment wrapText="1"/>
    </xf>
    <xf numFmtId="167" fontId="7" fillId="2" borderId="1" xfId="2" applyNumberFormat="1" applyFont="1" applyFill="1" applyBorder="1"/>
    <xf numFmtId="0" fontId="91" fillId="2" borderId="0" xfId="2" applyFont="1" applyFill="1" applyAlignment="1">
      <alignment wrapText="1"/>
    </xf>
    <xf numFmtId="166" fontId="101" fillId="2" borderId="1" xfId="2" applyNumberFormat="1" applyFont="1" applyFill="1" applyBorder="1" applyAlignment="1">
      <alignment wrapText="1"/>
    </xf>
    <xf numFmtId="0" fontId="52" fillId="0" borderId="0" xfId="2" applyFont="1" applyAlignment="1">
      <alignment wrapText="1"/>
    </xf>
    <xf numFmtId="166" fontId="18" fillId="8" borderId="1" xfId="2" applyNumberFormat="1" applyFont="1" applyFill="1" applyBorder="1" applyAlignment="1">
      <alignment wrapText="1"/>
    </xf>
    <xf numFmtId="0" fontId="52" fillId="0" borderId="0" xfId="2" applyFont="1"/>
    <xf numFmtId="167" fontId="102" fillId="2" borderId="1" xfId="2" applyNumberFormat="1" applyFont="1" applyFill="1" applyBorder="1" applyAlignment="1">
      <alignment horizontal="right"/>
    </xf>
    <xf numFmtId="167" fontId="103" fillId="2" borderId="1" xfId="2" applyNumberFormat="1" applyFont="1" applyFill="1" applyBorder="1" applyAlignment="1">
      <alignment horizontal="right"/>
    </xf>
    <xf numFmtId="167" fontId="104" fillId="2" borderId="1" xfId="2" applyNumberFormat="1" applyFont="1" applyFill="1" applyBorder="1" applyAlignment="1">
      <alignment horizontal="right"/>
    </xf>
    <xf numFmtId="167" fontId="105" fillId="2" borderId="1" xfId="2" applyNumberFormat="1" applyFont="1" applyFill="1" applyBorder="1"/>
    <xf numFmtId="167" fontId="106" fillId="2" borderId="1" xfId="2" applyNumberFormat="1" applyFont="1" applyFill="1" applyBorder="1" applyAlignment="1">
      <alignment horizontal="right"/>
    </xf>
    <xf numFmtId="166" fontId="5" fillId="4" borderId="2" xfId="2" applyNumberFormat="1" applyFont="1" applyFill="1" applyBorder="1" applyAlignment="1">
      <alignment horizontal="left" wrapText="1"/>
    </xf>
    <xf numFmtId="167" fontId="94" fillId="0" borderId="1" xfId="2" applyNumberFormat="1" applyFont="1" applyBorder="1" applyAlignment="1">
      <alignment horizontal="center" vertical="center" wrapText="1"/>
    </xf>
    <xf numFmtId="167" fontId="8" fillId="13" borderId="1" xfId="2" applyNumberFormat="1" applyFont="1" applyFill="1" applyBorder="1"/>
    <xf numFmtId="167" fontId="13" fillId="13" borderId="1" xfId="2" applyNumberFormat="1" applyFont="1" applyFill="1" applyBorder="1"/>
    <xf numFmtId="167" fontId="5" fillId="10" borderId="2" xfId="2" applyNumberFormat="1" applyFont="1" applyFill="1" applyBorder="1" applyAlignment="1">
      <alignment horizontal="left"/>
    </xf>
    <xf numFmtId="167" fontId="5" fillId="2" borderId="2" xfId="2" applyNumberFormat="1" applyFont="1" applyFill="1" applyBorder="1" applyAlignment="1">
      <alignment horizontal="left"/>
    </xf>
    <xf numFmtId="167" fontId="60" fillId="10" borderId="2" xfId="2" applyNumberFormat="1" applyFont="1" applyFill="1" applyBorder="1" applyAlignment="1">
      <alignment horizontal="left"/>
    </xf>
    <xf numFmtId="167" fontId="60" fillId="2" borderId="2" xfId="2" applyNumberFormat="1" applyFont="1" applyFill="1" applyBorder="1" applyAlignment="1">
      <alignment horizontal="left"/>
    </xf>
    <xf numFmtId="167" fontId="64" fillId="20" borderId="2" xfId="2" applyNumberFormat="1" applyFont="1" applyFill="1" applyBorder="1" applyAlignment="1">
      <alignment horizontal="left"/>
    </xf>
    <xf numFmtId="167" fontId="13" fillId="0" borderId="0" xfId="2" applyNumberFormat="1" applyFont="1" applyAlignment="1">
      <alignment horizontal="left"/>
    </xf>
    <xf numFmtId="167" fontId="92" fillId="13" borderId="1" xfId="2" applyNumberFormat="1" applyFont="1" applyFill="1" applyBorder="1" applyAlignment="1">
      <alignment horizontal="right"/>
    </xf>
    <xf numFmtId="166" fontId="89" fillId="2" borderId="2" xfId="2" applyNumberFormat="1" applyFont="1" applyFill="1" applyBorder="1" applyAlignment="1">
      <alignment wrapText="1"/>
    </xf>
    <xf numFmtId="167" fontId="88" fillId="0" borderId="2" xfId="2" applyNumberFormat="1" applyFont="1" applyBorder="1" applyAlignment="1">
      <alignment horizontal="left" vertical="center" wrapText="1"/>
    </xf>
    <xf numFmtId="167" fontId="13" fillId="0" borderId="2" xfId="2" applyNumberFormat="1" applyFont="1" applyBorder="1" applyAlignment="1">
      <alignment horizontal="left"/>
    </xf>
    <xf numFmtId="167" fontId="13" fillId="2" borderId="2" xfId="2" applyNumberFormat="1" applyFont="1" applyFill="1" applyBorder="1" applyAlignment="1">
      <alignment horizontal="left"/>
    </xf>
    <xf numFmtId="167" fontId="22" fillId="2" borderId="2" xfId="2" applyNumberFormat="1" applyFont="1" applyFill="1" applyBorder="1" applyAlignment="1">
      <alignment horizontal="left"/>
    </xf>
    <xf numFmtId="167" fontId="95" fillId="2" borderId="2" xfId="2" applyNumberFormat="1" applyFont="1" applyFill="1" applyBorder="1" applyAlignment="1">
      <alignment horizontal="left"/>
    </xf>
    <xf numFmtId="167" fontId="106" fillId="2" borderId="2" xfId="2" applyNumberFormat="1" applyFont="1" applyFill="1" applyBorder="1" applyAlignment="1">
      <alignment horizontal="left"/>
    </xf>
    <xf numFmtId="167" fontId="64" fillId="10" borderId="2" xfId="2" applyNumberFormat="1" applyFont="1" applyFill="1" applyBorder="1" applyAlignment="1">
      <alignment horizontal="left"/>
    </xf>
    <xf numFmtId="167" fontId="64" fillId="2" borderId="2" xfId="2" applyNumberFormat="1" applyFont="1" applyFill="1" applyBorder="1" applyAlignment="1">
      <alignment horizontal="left"/>
    </xf>
    <xf numFmtId="167" fontId="69" fillId="2" borderId="2" xfId="2" applyNumberFormat="1" applyFont="1" applyFill="1" applyBorder="1" applyAlignment="1">
      <alignment horizontal="left"/>
    </xf>
    <xf numFmtId="167" fontId="102" fillId="2" borderId="2" xfId="2" applyNumberFormat="1" applyFont="1" applyFill="1" applyBorder="1" applyAlignment="1">
      <alignment horizontal="left"/>
    </xf>
    <xf numFmtId="167" fontId="107" fillId="2" borderId="2" xfId="2" applyNumberFormat="1" applyFont="1" applyFill="1" applyBorder="1" applyAlignment="1">
      <alignment horizontal="left"/>
    </xf>
    <xf numFmtId="167" fontId="90" fillId="2" borderId="2" xfId="2" applyNumberFormat="1" applyFont="1" applyFill="1" applyBorder="1" applyAlignment="1">
      <alignment horizontal="left"/>
    </xf>
    <xf numFmtId="167" fontId="108" fillId="2" borderId="2" xfId="2" applyNumberFormat="1" applyFont="1" applyFill="1" applyBorder="1" applyAlignment="1">
      <alignment horizontal="left"/>
    </xf>
    <xf numFmtId="167" fontId="18" fillId="2" borderId="2" xfId="2" applyNumberFormat="1" applyFont="1" applyFill="1" applyBorder="1" applyAlignment="1">
      <alignment horizontal="left"/>
    </xf>
    <xf numFmtId="167" fontId="7" fillId="2" borderId="2" xfId="2" applyNumberFormat="1" applyFont="1" applyFill="1" applyBorder="1" applyAlignment="1">
      <alignment horizontal="left"/>
    </xf>
    <xf numFmtId="167" fontId="88" fillId="0" borderId="3" xfId="2" applyNumberFormat="1" applyFont="1" applyBorder="1" applyAlignment="1">
      <alignment horizontal="center" vertical="center" wrapText="1"/>
    </xf>
    <xf numFmtId="167" fontId="13" fillId="0" borderId="3" xfId="2" applyNumberFormat="1" applyFont="1" applyBorder="1"/>
    <xf numFmtId="167" fontId="8" fillId="2" borderId="3" xfId="2" applyNumberFormat="1" applyFont="1" applyFill="1" applyBorder="1"/>
    <xf numFmtId="167" fontId="13" fillId="2" borderId="3" xfId="2" applyNumberFormat="1" applyFont="1" applyFill="1" applyBorder="1"/>
    <xf numFmtId="167" fontId="5" fillId="2" borderId="3" xfId="2" applyNumberFormat="1" applyFont="1" applyFill="1" applyBorder="1"/>
    <xf numFmtId="167" fontId="92" fillId="2" borderId="3" xfId="2" applyNumberFormat="1" applyFont="1" applyFill="1" applyBorder="1" applyAlignment="1">
      <alignment horizontal="right"/>
    </xf>
    <xf numFmtId="167" fontId="8" fillId="0" borderId="3" xfId="2" applyNumberFormat="1" applyFont="1" applyBorder="1"/>
    <xf numFmtId="167" fontId="96" fillId="2" borderId="3" xfId="2" applyNumberFormat="1" applyFont="1" applyFill="1" applyBorder="1"/>
    <xf numFmtId="167" fontId="105" fillId="2" borderId="3" xfId="2" applyNumberFormat="1" applyFont="1" applyFill="1" applyBorder="1"/>
    <xf numFmtId="167" fontId="64" fillId="10" borderId="3" xfId="2" applyNumberFormat="1" applyFont="1" applyFill="1" applyBorder="1" applyAlignment="1">
      <alignment horizontal="right"/>
    </xf>
    <xf numFmtId="167" fontId="64" fillId="2" borderId="3" xfId="2" applyNumberFormat="1" applyFont="1" applyFill="1" applyBorder="1" applyAlignment="1">
      <alignment horizontal="right"/>
    </xf>
    <xf numFmtId="167" fontId="19" fillId="2" borderId="3" xfId="2" applyNumberFormat="1" applyFont="1" applyFill="1" applyBorder="1" applyAlignment="1">
      <alignment horizontal="right"/>
    </xf>
    <xf numFmtId="167" fontId="5" fillId="10" borderId="5" xfId="2" applyNumberFormat="1" applyFont="1" applyFill="1" applyBorder="1" applyAlignment="1">
      <alignment horizontal="right"/>
    </xf>
    <xf numFmtId="167" fontId="5" fillId="2" borderId="5" xfId="2" applyNumberFormat="1" applyFont="1" applyFill="1" applyBorder="1" applyAlignment="1">
      <alignment horizontal="right"/>
    </xf>
    <xf numFmtId="167" fontId="102" fillId="2" borderId="3" xfId="2" applyNumberFormat="1" applyFont="1" applyFill="1" applyBorder="1" applyAlignment="1">
      <alignment horizontal="right"/>
    </xf>
    <xf numFmtId="167" fontId="8" fillId="2" borderId="3" xfId="2" applyNumberFormat="1" applyFont="1" applyFill="1" applyBorder="1" applyAlignment="1">
      <alignment horizontal="right"/>
    </xf>
    <xf numFmtId="167" fontId="104" fillId="2" borderId="3" xfId="2" applyNumberFormat="1" applyFont="1" applyFill="1" applyBorder="1" applyAlignment="1">
      <alignment horizontal="right"/>
    </xf>
    <xf numFmtId="167" fontId="95" fillId="2" borderId="3" xfId="2" applyNumberFormat="1" applyFont="1" applyFill="1" applyBorder="1" applyAlignment="1">
      <alignment horizontal="right"/>
    </xf>
    <xf numFmtId="167" fontId="106" fillId="2" borderId="3" xfId="2" applyNumberFormat="1" applyFont="1" applyFill="1" applyBorder="1" applyAlignment="1">
      <alignment horizontal="right"/>
    </xf>
    <xf numFmtId="167" fontId="90" fillId="2" borderId="3" xfId="2" applyNumberFormat="1" applyFont="1" applyFill="1" applyBorder="1" applyAlignment="1">
      <alignment horizontal="right"/>
    </xf>
    <xf numFmtId="167" fontId="60" fillId="10" borderId="5" xfId="2" applyNumberFormat="1" applyFont="1" applyFill="1" applyBorder="1"/>
    <xf numFmtId="167" fontId="103" fillId="2" borderId="3" xfId="2" applyNumberFormat="1" applyFont="1" applyFill="1" applyBorder="1" applyAlignment="1">
      <alignment horizontal="right"/>
    </xf>
    <xf numFmtId="167" fontId="22" fillId="2" borderId="3" xfId="2" applyNumberFormat="1" applyFont="1" applyFill="1" applyBorder="1" applyAlignment="1">
      <alignment horizontal="right"/>
    </xf>
    <xf numFmtId="167" fontId="60" fillId="10" borderId="3" xfId="2" applyNumberFormat="1" applyFont="1" applyFill="1" applyBorder="1"/>
    <xf numFmtId="167" fontId="60" fillId="2" borderId="5" xfId="2" applyNumberFormat="1" applyFont="1" applyFill="1" applyBorder="1"/>
    <xf numFmtId="167" fontId="64" fillId="20" borderId="5" xfId="2" applyNumberFormat="1" applyFont="1" applyFill="1" applyBorder="1"/>
    <xf numFmtId="167" fontId="15" fillId="2" borderId="3" xfId="2" applyNumberFormat="1" applyFont="1" applyFill="1" applyBorder="1"/>
    <xf numFmtId="167" fontId="18" fillId="2" borderId="3" xfId="2" applyNumberFormat="1" applyFont="1" applyFill="1" applyBorder="1"/>
    <xf numFmtId="167" fontId="7" fillId="2" borderId="3" xfId="2" applyNumberFormat="1" applyFont="1" applyFill="1" applyBorder="1"/>
    <xf numFmtId="167" fontId="64" fillId="2" borderId="3" xfId="2" applyNumberFormat="1" applyFont="1" applyFill="1" applyBorder="1"/>
    <xf numFmtId="0" fontId="23" fillId="0" borderId="1" xfId="2" applyFont="1" applyBorder="1" applyAlignment="1">
      <alignment wrapText="1"/>
    </xf>
    <xf numFmtId="0" fontId="23" fillId="2" borderId="1" xfId="2" applyFont="1" applyFill="1" applyBorder="1" applyAlignment="1">
      <alignment wrapText="1"/>
    </xf>
    <xf numFmtId="0" fontId="80" fillId="0" borderId="1" xfId="2" applyFont="1" applyBorder="1" applyAlignment="1">
      <alignment wrapText="1"/>
    </xf>
    <xf numFmtId="0" fontId="109" fillId="0" borderId="1" xfId="2" applyFont="1" applyBorder="1" applyAlignment="1">
      <alignment wrapText="1"/>
    </xf>
    <xf numFmtId="0" fontId="80" fillId="2" borderId="1" xfId="2" applyFont="1" applyFill="1" applyBorder="1" applyAlignment="1">
      <alignment wrapText="1"/>
    </xf>
    <xf numFmtId="167" fontId="15" fillId="13" borderId="1" xfId="2" applyNumberFormat="1" applyFont="1" applyFill="1" applyBorder="1"/>
    <xf numFmtId="167" fontId="22" fillId="13" borderId="1" xfId="2" applyNumberFormat="1" applyFont="1" applyFill="1" applyBorder="1" applyAlignment="1">
      <alignment horizontal="right"/>
    </xf>
    <xf numFmtId="167" fontId="64" fillId="0" borderId="0" xfId="2" applyNumberFormat="1" applyFont="1"/>
    <xf numFmtId="167" fontId="8" fillId="13" borderId="3" xfId="2" applyNumberFormat="1" applyFont="1" applyFill="1" applyBorder="1"/>
    <xf numFmtId="167" fontId="13" fillId="13" borderId="3" xfId="2" applyNumberFormat="1" applyFont="1" applyFill="1" applyBorder="1"/>
    <xf numFmtId="0" fontId="23" fillId="22" borderId="3" xfId="2" applyFont="1" applyFill="1" applyBorder="1" applyAlignment="1">
      <alignment wrapText="1"/>
    </xf>
    <xf numFmtId="0" fontId="80" fillId="22" borderId="3" xfId="2" applyFont="1" applyFill="1" applyBorder="1" applyAlignment="1">
      <alignment wrapText="1"/>
    </xf>
    <xf numFmtId="0" fontId="109" fillId="22" borderId="3" xfId="2" applyFont="1" applyFill="1" applyBorder="1" applyAlignment="1">
      <alignment wrapText="1"/>
    </xf>
    <xf numFmtId="0" fontId="23" fillId="22" borderId="5" xfId="2" applyFont="1" applyFill="1" applyBorder="1" applyAlignment="1">
      <alignment wrapText="1"/>
    </xf>
    <xf numFmtId="0" fontId="23" fillId="22" borderId="0" xfId="2" applyFont="1" applyFill="1" applyAlignment="1">
      <alignment wrapText="1"/>
    </xf>
    <xf numFmtId="167" fontId="92" fillId="13" borderId="3" xfId="2" applyNumberFormat="1" applyFont="1" applyFill="1" applyBorder="1" applyAlignment="1">
      <alignment horizontal="right"/>
    </xf>
    <xf numFmtId="167" fontId="22" fillId="13" borderId="3" xfId="2" applyNumberFormat="1" applyFont="1" applyFill="1" applyBorder="1" applyAlignment="1">
      <alignment horizontal="right"/>
    </xf>
    <xf numFmtId="167" fontId="15" fillId="13" borderId="3" xfId="2" applyNumberFormat="1" applyFont="1" applyFill="1" applyBorder="1"/>
    <xf numFmtId="167" fontId="88" fillId="2" borderId="1" xfId="2" applyNumberFormat="1" applyFont="1" applyFill="1" applyBorder="1" applyAlignment="1">
      <alignment horizontal="center" vertical="center" wrapText="1"/>
    </xf>
    <xf numFmtId="167" fontId="60" fillId="2" borderId="1" xfId="2" applyNumberFormat="1" applyFont="1" applyFill="1" applyBorder="1"/>
    <xf numFmtId="167" fontId="64" fillId="2" borderId="2" xfId="2" applyNumberFormat="1" applyFont="1" applyFill="1" applyBorder="1"/>
    <xf numFmtId="167" fontId="13" fillId="2" borderId="0" xfId="2" applyNumberFormat="1" applyFont="1" applyFill="1"/>
    <xf numFmtId="4" fontId="29" fillId="9" borderId="1" xfId="0" applyNumberFormat="1" applyFont="1" applyFill="1" applyBorder="1" applyAlignment="1">
      <alignment horizontal="center" vertical="center" wrapText="1"/>
    </xf>
    <xf numFmtId="49" fontId="35" fillId="9" borderId="0" xfId="0" applyNumberFormat="1" applyFont="1" applyFill="1" applyAlignment="1">
      <alignment wrapText="1"/>
    </xf>
    <xf numFmtId="171" fontId="33" fillId="0" borderId="1" xfId="0" applyNumberFormat="1" applyFont="1" applyBorder="1" applyAlignment="1">
      <alignment horizontal="center" vertical="center" wrapText="1"/>
    </xf>
    <xf numFmtId="4" fontId="27" fillId="9" borderId="1" xfId="0" applyNumberFormat="1" applyFont="1" applyFill="1" applyBorder="1" applyAlignment="1">
      <alignment wrapText="1"/>
    </xf>
    <xf numFmtId="0" fontId="33" fillId="9" borderId="1" xfId="0" applyFont="1" applyFill="1" applyBorder="1" applyAlignment="1">
      <alignment horizontal="center" vertical="center"/>
    </xf>
    <xf numFmtId="4" fontId="27" fillId="9" borderId="1" xfId="0" applyNumberFormat="1" applyFont="1" applyFill="1" applyBorder="1"/>
    <xf numFmtId="0" fontId="36" fillId="9" borderId="0" xfId="0" applyFont="1" applyFill="1"/>
    <xf numFmtId="0" fontId="0" fillId="9" borderId="0" xfId="0" applyFill="1"/>
    <xf numFmtId="4" fontId="30" fillId="2" borderId="1" xfId="0" applyNumberFormat="1" applyFont="1" applyFill="1" applyBorder="1" applyAlignment="1">
      <alignment horizontal="center" wrapText="1"/>
    </xf>
    <xf numFmtId="4" fontId="113" fillId="2" borderId="7"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119" fillId="0" borderId="1" xfId="0" applyNumberFormat="1" applyFont="1" applyBorder="1" applyAlignment="1">
      <alignment horizontal="center" vertical="center" wrapText="1"/>
    </xf>
    <xf numFmtId="0" fontId="0" fillId="0" borderId="0" xfId="0" applyAlignment="1">
      <alignment wrapText="1"/>
    </xf>
    <xf numFmtId="0" fontId="41" fillId="0" borderId="0" xfId="0" applyFont="1" applyAlignment="1">
      <alignment wrapText="1"/>
    </xf>
    <xf numFmtId="0" fontId="0" fillId="2" borderId="0" xfId="0" applyFill="1" applyAlignment="1">
      <alignment wrapText="1"/>
    </xf>
    <xf numFmtId="4" fontId="30" fillId="2" borderId="1" xfId="0" applyNumberFormat="1" applyFont="1" applyFill="1" applyBorder="1" applyAlignment="1">
      <alignment horizontal="left" wrapText="1"/>
    </xf>
    <xf numFmtId="4" fontId="30" fillId="2" borderId="1" xfId="0" applyNumberFormat="1" applyFont="1" applyFill="1" applyBorder="1" applyAlignment="1">
      <alignment wrapText="1"/>
    </xf>
    <xf numFmtId="4" fontId="120" fillId="2" borderId="1" xfId="0" applyNumberFormat="1" applyFont="1" applyFill="1" applyBorder="1" applyAlignment="1">
      <alignment wrapText="1"/>
    </xf>
    <xf numFmtId="49" fontId="27" fillId="9" borderId="1" xfId="0" applyNumberFormat="1" applyFont="1" applyFill="1" applyBorder="1" applyAlignment="1">
      <alignment wrapText="1"/>
    </xf>
    <xf numFmtId="0" fontId="33" fillId="9" borderId="1" xfId="0" applyFont="1" applyFill="1" applyBorder="1" applyAlignment="1">
      <alignment horizontal="center" vertical="center" wrapText="1"/>
    </xf>
    <xf numFmtId="0" fontId="38" fillId="9" borderId="1" xfId="0" applyFont="1" applyFill="1" applyBorder="1" applyAlignment="1">
      <alignment horizontal="center" vertical="center"/>
    </xf>
    <xf numFmtId="49" fontId="33" fillId="2" borderId="0" xfId="0" applyNumberFormat="1" applyFont="1" applyFill="1" applyAlignment="1">
      <alignment horizontal="center" vertical="center" wrapText="1"/>
    </xf>
    <xf numFmtId="3" fontId="29" fillId="2" borderId="0" xfId="0" applyNumberFormat="1" applyFont="1" applyFill="1" applyAlignment="1">
      <alignment wrapText="1"/>
    </xf>
    <xf numFmtId="4" fontId="29" fillId="0" borderId="0" xfId="0" applyNumberFormat="1" applyFont="1" applyAlignment="1">
      <alignment wrapText="1"/>
    </xf>
    <xf numFmtId="4" fontId="29" fillId="0" borderId="1" xfId="0" applyNumberFormat="1" applyFont="1" applyBorder="1"/>
    <xf numFmtId="4" fontId="29" fillId="2" borderId="0" xfId="0" applyNumberFormat="1" applyFont="1" applyFill="1" applyAlignment="1">
      <alignment horizontal="center" vertical="center"/>
    </xf>
    <xf numFmtId="4" fontId="28" fillId="2" borderId="0" xfId="0" applyNumberFormat="1" applyFont="1" applyFill="1" applyAlignment="1">
      <alignment horizontal="center" vertical="center"/>
    </xf>
    <xf numFmtId="3" fontId="27" fillId="2" borderId="0" xfId="0" applyNumberFormat="1" applyFont="1" applyFill="1"/>
    <xf numFmtId="4" fontId="29" fillId="2" borderId="0" xfId="0" applyNumberFormat="1" applyFont="1" applyFill="1"/>
    <xf numFmtId="3" fontId="39" fillId="2" borderId="0" xfId="0" applyNumberFormat="1" applyFont="1" applyFill="1" applyAlignment="1">
      <alignment horizontal="center" vertical="center"/>
    </xf>
    <xf numFmtId="3" fontId="30" fillId="2" borderId="1" xfId="0" applyNumberFormat="1" applyFont="1" applyFill="1" applyBorder="1" applyAlignment="1">
      <alignment horizontal="left" wrapText="1"/>
    </xf>
    <xf numFmtId="4" fontId="115" fillId="2" borderId="7"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4" fontId="30" fillId="9" borderId="1" xfId="0" applyNumberFormat="1" applyFont="1" applyFill="1" applyBorder="1" applyAlignment="1">
      <alignment horizontal="center" vertical="center" wrapText="1"/>
    </xf>
    <xf numFmtId="0" fontId="34" fillId="9" borderId="1" xfId="0" applyFont="1" applyFill="1" applyBorder="1" applyAlignment="1">
      <alignment horizontal="center" vertical="center"/>
    </xf>
    <xf numFmtId="0" fontId="38" fillId="9" borderId="1" xfId="0" applyFont="1" applyFill="1" applyBorder="1" applyAlignment="1">
      <alignment horizontal="center" vertical="center" wrapText="1"/>
    </xf>
    <xf numFmtId="0" fontId="49" fillId="9"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51" fillId="9" borderId="1" xfId="5" applyFont="1" applyFill="1" applyBorder="1" applyAlignment="1">
      <alignment wrapText="1"/>
    </xf>
    <xf numFmtId="169" fontId="51" fillId="9" borderId="1" xfId="5" applyNumberFormat="1" applyFont="1" applyFill="1" applyBorder="1"/>
    <xf numFmtId="169" fontId="6" fillId="9" borderId="1" xfId="5" applyNumberFormat="1" applyFill="1" applyBorder="1"/>
    <xf numFmtId="169" fontId="6" fillId="9" borderId="1" xfId="5" applyNumberFormat="1" applyFill="1" applyBorder="1" applyAlignment="1">
      <alignment wrapText="1"/>
    </xf>
    <xf numFmtId="0" fontId="6" fillId="9" borderId="1" xfId="5" applyFill="1" applyBorder="1" applyAlignment="1">
      <alignment horizontal="right" wrapText="1"/>
    </xf>
    <xf numFmtId="0" fontId="6" fillId="9" borderId="0" xfId="5" applyFill="1"/>
    <xf numFmtId="4" fontId="37" fillId="2" borderId="0" xfId="0" applyNumberFormat="1" applyFont="1" applyFill="1" applyAlignment="1">
      <alignment wrapText="1"/>
    </xf>
    <xf numFmtId="4" fontId="37" fillId="2" borderId="1" xfId="0" applyNumberFormat="1" applyFont="1" applyFill="1" applyBorder="1" applyAlignment="1">
      <alignment horizontal="center" vertical="center"/>
    </xf>
    <xf numFmtId="4" fontId="31" fillId="2" borderId="1" xfId="0" applyNumberFormat="1" applyFont="1" applyFill="1" applyBorder="1" applyAlignment="1">
      <alignment horizontal="center" vertical="center" wrapText="1"/>
    </xf>
    <xf numFmtId="169" fontId="52" fillId="0" borderId="0" xfId="5" applyNumberFormat="1" applyFont="1"/>
    <xf numFmtId="4" fontId="113" fillId="9" borderId="7" xfId="0" applyNumberFormat="1" applyFont="1" applyFill="1" applyBorder="1" applyAlignment="1">
      <alignment horizontal="center" vertical="center" wrapText="1"/>
    </xf>
    <xf numFmtId="0" fontId="0" fillId="9" borderId="4" xfId="0" applyFill="1" applyBorder="1" applyAlignment="1">
      <alignment horizontal="center" vertical="center" wrapText="1"/>
    </xf>
    <xf numFmtId="4" fontId="47" fillId="9" borderId="1" xfId="0" applyNumberFormat="1" applyFont="1" applyFill="1" applyBorder="1" applyAlignment="1">
      <alignment horizontal="center" wrapText="1"/>
    </xf>
    <xf numFmtId="0" fontId="51" fillId="9" borderId="1" xfId="2" applyFont="1" applyFill="1" applyBorder="1" applyAlignment="1">
      <alignment wrapText="1"/>
    </xf>
    <xf numFmtId="49" fontId="50" fillId="9" borderId="1" xfId="0" applyNumberFormat="1" applyFont="1" applyFill="1" applyBorder="1" applyAlignment="1">
      <alignment horizontal="center" vertical="center" wrapText="1"/>
    </xf>
    <xf numFmtId="49" fontId="48" fillId="9" borderId="1" xfId="0" applyNumberFormat="1" applyFont="1" applyFill="1" applyBorder="1" applyAlignment="1">
      <alignment horizontal="center" vertical="center" wrapText="1"/>
    </xf>
    <xf numFmtId="49" fontId="119" fillId="9" borderId="1" xfId="0" applyNumberFormat="1" applyFont="1" applyFill="1" applyBorder="1" applyAlignment="1">
      <alignment horizontal="center" vertical="center" wrapText="1"/>
    </xf>
    <xf numFmtId="4" fontId="74" fillId="0" borderId="1" xfId="0" applyNumberFormat="1" applyFont="1" applyBorder="1" applyAlignment="1">
      <alignment horizontal="center" vertical="center" wrapText="1"/>
    </xf>
    <xf numFmtId="166" fontId="122" fillId="3" borderId="7" xfId="2" applyNumberFormat="1" applyFont="1" applyFill="1" applyBorder="1" applyAlignment="1">
      <alignment horizontal="center" vertical="center" wrapText="1"/>
    </xf>
    <xf numFmtId="166" fontId="42" fillId="0" borderId="1" xfId="2" applyNumberFormat="1" applyFont="1" applyBorder="1" applyAlignment="1">
      <alignment horizontal="center" wrapText="1"/>
    </xf>
    <xf numFmtId="167" fontId="124" fillId="0" borderId="1" xfId="2" applyNumberFormat="1" applyFont="1" applyBorder="1"/>
    <xf numFmtId="166" fontId="55" fillId="16" borderId="1" xfId="2" applyNumberFormat="1" applyFont="1" applyFill="1" applyBorder="1" applyAlignment="1">
      <alignment wrapText="1"/>
    </xf>
    <xf numFmtId="167" fontId="55" fillId="16" borderId="1" xfId="2" applyNumberFormat="1" applyFont="1" applyFill="1" applyBorder="1"/>
    <xf numFmtId="167" fontId="126" fillId="16" borderId="1" xfId="2" applyNumberFormat="1" applyFont="1" applyFill="1" applyBorder="1"/>
    <xf numFmtId="168" fontId="15" fillId="2" borderId="1" xfId="2" applyNumberFormat="1" applyFont="1" applyFill="1" applyBorder="1"/>
    <xf numFmtId="167" fontId="128" fillId="2" borderId="1" xfId="2" applyNumberFormat="1" applyFont="1" applyFill="1" applyBorder="1"/>
    <xf numFmtId="167" fontId="129" fillId="2" borderId="1" xfId="2" applyNumberFormat="1" applyFont="1" applyFill="1" applyBorder="1"/>
    <xf numFmtId="166" fontId="15" fillId="0" borderId="1" xfId="2" applyNumberFormat="1" applyFont="1" applyBorder="1" applyAlignment="1">
      <alignment wrapText="1"/>
    </xf>
    <xf numFmtId="167" fontId="129" fillId="0" borderId="1" xfId="2" applyNumberFormat="1" applyFont="1" applyBorder="1"/>
    <xf numFmtId="166" fontId="55" fillId="2" borderId="1" xfId="2" applyNumberFormat="1" applyFont="1" applyFill="1" applyBorder="1" applyAlignment="1">
      <alignment wrapText="1"/>
    </xf>
    <xf numFmtId="167" fontId="124" fillId="2" borderId="1" xfId="2" applyNumberFormat="1" applyFont="1" applyFill="1" applyBorder="1"/>
    <xf numFmtId="168" fontId="130" fillId="2" borderId="1" xfId="2" applyNumberFormat="1" applyFont="1" applyFill="1" applyBorder="1"/>
    <xf numFmtId="166" fontId="101" fillId="2" borderId="1" xfId="2" applyNumberFormat="1" applyFont="1" applyFill="1" applyBorder="1" applyAlignment="1">
      <alignment horizontal="left" wrapText="1"/>
    </xf>
    <xf numFmtId="167" fontId="131" fillId="2" borderId="1" xfId="2" applyNumberFormat="1" applyFont="1" applyFill="1" applyBorder="1"/>
    <xf numFmtId="166" fontId="10" fillId="2" borderId="1" xfId="2" applyNumberFormat="1" applyFont="1" applyFill="1" applyBorder="1" applyAlignment="1">
      <alignment wrapText="1"/>
    </xf>
    <xf numFmtId="167" fontId="101" fillId="2" borderId="1" xfId="2" applyNumberFormat="1" applyFont="1" applyFill="1" applyBorder="1"/>
    <xf numFmtId="167" fontId="15" fillId="0" borderId="1" xfId="2" applyNumberFormat="1" applyFont="1" applyBorder="1"/>
    <xf numFmtId="167" fontId="101" fillId="0" borderId="1" xfId="2" applyNumberFormat="1" applyFont="1" applyBorder="1"/>
    <xf numFmtId="164" fontId="23" fillId="2" borderId="1" xfId="4" applyFont="1" applyFill="1" applyBorder="1"/>
    <xf numFmtId="164" fontId="23" fillId="0" borderId="1" xfId="4" applyFont="1" applyBorder="1"/>
    <xf numFmtId="166" fontId="132" fillId="2" borderId="1" xfId="2" applyNumberFormat="1" applyFont="1" applyFill="1" applyBorder="1" applyAlignment="1">
      <alignment wrapText="1"/>
    </xf>
    <xf numFmtId="168" fontId="55" fillId="2" borderId="1" xfId="2" applyNumberFormat="1" applyFont="1" applyFill="1" applyBorder="1"/>
    <xf numFmtId="166" fontId="5" fillId="2" borderId="1" xfId="2" applyNumberFormat="1" applyFont="1" applyFill="1" applyBorder="1" applyAlignment="1">
      <alignment horizontal="right" wrapText="1"/>
    </xf>
    <xf numFmtId="167" fontId="125" fillId="2" borderId="1" xfId="2" applyNumberFormat="1" applyFont="1" applyFill="1" applyBorder="1"/>
    <xf numFmtId="168" fontId="126" fillId="2" borderId="1" xfId="2" applyNumberFormat="1" applyFont="1" applyFill="1" applyBorder="1"/>
    <xf numFmtId="167" fontId="134" fillId="2" borderId="1" xfId="2" applyNumberFormat="1" applyFont="1" applyFill="1" applyBorder="1"/>
    <xf numFmtId="167" fontId="126" fillId="2" borderId="1" xfId="2" applyNumberFormat="1" applyFont="1" applyFill="1" applyBorder="1"/>
    <xf numFmtId="167" fontId="124" fillId="0" borderId="0" xfId="2" applyNumberFormat="1" applyFont="1"/>
    <xf numFmtId="166" fontId="61" fillId="2" borderId="1" xfId="2" applyNumberFormat="1" applyFont="1" applyFill="1" applyBorder="1" applyAlignment="1">
      <alignment wrapText="1"/>
    </xf>
    <xf numFmtId="167" fontId="129" fillId="0" borderId="0" xfId="2" applyNumberFormat="1" applyFont="1"/>
    <xf numFmtId="167" fontId="94" fillId="6" borderId="1" xfId="2" applyNumberFormat="1" applyFont="1" applyFill="1" applyBorder="1" applyAlignment="1">
      <alignment horizontal="center" vertical="center" wrapText="1"/>
    </xf>
    <xf numFmtId="167" fontId="124" fillId="6" borderId="1" xfId="2" applyNumberFormat="1" applyFont="1" applyFill="1" applyBorder="1"/>
    <xf numFmtId="167" fontId="126" fillId="6" borderId="1" xfId="2" applyNumberFormat="1" applyFont="1" applyFill="1" applyBorder="1"/>
    <xf numFmtId="167" fontId="129" fillId="6" borderId="1" xfId="2" applyNumberFormat="1" applyFont="1" applyFill="1" applyBorder="1"/>
    <xf numFmtId="168" fontId="130" fillId="6" borderId="1" xfId="2" applyNumberFormat="1" applyFont="1" applyFill="1" applyBorder="1"/>
    <xf numFmtId="167" fontId="131" fillId="6" borderId="1" xfId="2" applyNumberFormat="1" applyFont="1" applyFill="1" applyBorder="1"/>
    <xf numFmtId="167" fontId="101" fillId="6" borderId="1" xfId="2" applyNumberFormat="1" applyFont="1" applyFill="1" applyBorder="1"/>
    <xf numFmtId="167" fontId="15" fillId="6" borderId="1" xfId="2" applyNumberFormat="1" applyFont="1" applyFill="1" applyBorder="1"/>
    <xf numFmtId="167" fontId="128" fillId="6" borderId="1" xfId="2" applyNumberFormat="1" applyFont="1" applyFill="1" applyBorder="1"/>
    <xf numFmtId="168" fontId="126" fillId="6" borderId="1" xfId="2" applyNumberFormat="1" applyFont="1" applyFill="1" applyBorder="1"/>
    <xf numFmtId="167" fontId="134" fillId="6" borderId="1" xfId="2" applyNumberFormat="1" applyFont="1" applyFill="1" applyBorder="1"/>
    <xf numFmtId="167" fontId="124" fillId="6" borderId="0" xfId="2" applyNumberFormat="1" applyFont="1" applyFill="1"/>
    <xf numFmtId="167" fontId="129" fillId="6" borderId="0" xfId="2" applyNumberFormat="1" applyFont="1" applyFill="1"/>
    <xf numFmtId="167" fontId="129" fillId="13" borderId="1" xfId="2" applyNumberFormat="1" applyFont="1" applyFill="1" applyBorder="1"/>
    <xf numFmtId="3" fontId="20" fillId="2" borderId="1" xfId="4" applyNumberFormat="1" applyFont="1" applyFill="1" applyBorder="1"/>
    <xf numFmtId="167" fontId="55" fillId="0" borderId="1" xfId="2" applyNumberFormat="1" applyFont="1" applyBorder="1"/>
    <xf numFmtId="3" fontId="135" fillId="2" borderId="1" xfId="4" applyNumberFormat="1" applyFont="1" applyFill="1" applyBorder="1"/>
    <xf numFmtId="3" fontId="20" fillId="6" borderId="1" xfId="4" applyNumberFormat="1" applyFont="1" applyFill="1" applyBorder="1"/>
    <xf numFmtId="3" fontId="20" fillId="13" borderId="1" xfId="4" applyNumberFormat="1" applyFont="1" applyFill="1" applyBorder="1"/>
    <xf numFmtId="166" fontId="15" fillId="13" borderId="1" xfId="2" applyNumberFormat="1" applyFont="1" applyFill="1" applyBorder="1" applyAlignment="1">
      <alignment wrapText="1"/>
    </xf>
    <xf numFmtId="168" fontId="15" fillId="6" borderId="1" xfId="2" applyNumberFormat="1" applyFont="1" applyFill="1" applyBorder="1"/>
    <xf numFmtId="167" fontId="124" fillId="13" borderId="1" xfId="2" applyNumberFormat="1" applyFont="1" applyFill="1" applyBorder="1"/>
    <xf numFmtId="168" fontId="15" fillId="13" borderId="1" xfId="2" applyNumberFormat="1" applyFont="1" applyFill="1" applyBorder="1"/>
    <xf numFmtId="166" fontId="18" fillId="0" borderId="1" xfId="2" applyNumberFormat="1" applyFont="1" applyBorder="1" applyAlignment="1">
      <alignment wrapText="1"/>
    </xf>
    <xf numFmtId="167" fontId="125" fillId="0" borderId="1" xfId="2" applyNumberFormat="1" applyFont="1" applyBorder="1"/>
    <xf numFmtId="167" fontId="10" fillId="2" borderId="1" xfId="2" applyNumberFormat="1" applyFont="1" applyFill="1" applyBorder="1" applyAlignment="1">
      <alignment wrapText="1"/>
    </xf>
    <xf numFmtId="167" fontId="126" fillId="9" borderId="0" xfId="2" applyNumberFormat="1" applyFont="1" applyFill="1"/>
    <xf numFmtId="0" fontId="70" fillId="9" borderId="1" xfId="0" applyFont="1" applyFill="1" applyBorder="1" applyAlignment="1">
      <alignment horizontal="center" vertical="center"/>
    </xf>
    <xf numFmtId="0" fontId="72" fillId="9" borderId="0" xfId="0" applyFont="1" applyFill="1"/>
    <xf numFmtId="0" fontId="72" fillId="9" borderId="1" xfId="0" applyFont="1" applyFill="1" applyBorder="1"/>
    <xf numFmtId="0" fontId="72" fillId="9" borderId="0" xfId="0" applyFont="1" applyFill="1" applyAlignment="1">
      <alignment horizontal="center"/>
    </xf>
    <xf numFmtId="0" fontId="84" fillId="2" borderId="1" xfId="5" applyFont="1" applyFill="1" applyBorder="1" applyAlignment="1">
      <alignment horizontal="right" wrapText="1"/>
    </xf>
    <xf numFmtId="169" fontId="51" fillId="2" borderId="0" xfId="5" applyNumberFormat="1" applyFont="1" applyFill="1" applyAlignment="1">
      <alignment horizontal="right"/>
    </xf>
    <xf numFmtId="169" fontId="51" fillId="2" borderId="0" xfId="5" applyNumberFormat="1" applyFont="1" applyFill="1"/>
    <xf numFmtId="0" fontId="1" fillId="0" borderId="1" xfId="5" applyFont="1" applyBorder="1" applyAlignment="1">
      <alignment wrapText="1"/>
    </xf>
    <xf numFmtId="169" fontId="1" fillId="0" borderId="1" xfId="5" applyNumberFormat="1" applyFont="1" applyBorder="1" applyAlignment="1">
      <alignment horizontal="center" wrapText="1"/>
    </xf>
    <xf numFmtId="0" fontId="1" fillId="0" borderId="1" xfId="5" applyFont="1" applyBorder="1"/>
    <xf numFmtId="0" fontId="23" fillId="0" borderId="1" xfId="5" applyFont="1" applyBorder="1" applyAlignment="1">
      <alignment wrapText="1"/>
    </xf>
    <xf numFmtId="0" fontId="82" fillId="16" borderId="1" xfId="5" applyFont="1" applyFill="1" applyBorder="1" applyAlignment="1">
      <alignment horizontal="right" wrapText="1"/>
    </xf>
    <xf numFmtId="169" fontId="83" fillId="16" borderId="1" xfId="5" applyNumberFormat="1" applyFont="1" applyFill="1" applyBorder="1"/>
    <xf numFmtId="169" fontId="83" fillId="16" borderId="1" xfId="5" applyNumberFormat="1" applyFont="1" applyFill="1" applyBorder="1" applyAlignment="1">
      <alignment horizontal="right"/>
    </xf>
    <xf numFmtId="0" fontId="84" fillId="16" borderId="1" xfId="5" applyFont="1" applyFill="1" applyBorder="1" applyAlignment="1">
      <alignment horizontal="right" wrapText="1"/>
    </xf>
    <xf numFmtId="169" fontId="51" fillId="16" borderId="1" xfId="5" applyNumberFormat="1" applyFont="1" applyFill="1" applyBorder="1"/>
    <xf numFmtId="169" fontId="51" fillId="16" borderId="1" xfId="5" applyNumberFormat="1" applyFont="1" applyFill="1" applyBorder="1" applyAlignment="1">
      <alignment horizontal="right"/>
    </xf>
    <xf numFmtId="164" fontId="76" fillId="27" borderId="1" xfId="4" applyFont="1" applyFill="1" applyBorder="1" applyAlignment="1">
      <alignment horizontal="right" wrapText="1"/>
    </xf>
    <xf numFmtId="169" fontId="83" fillId="27" borderId="1" xfId="4" applyNumberFormat="1" applyFont="1" applyFill="1" applyBorder="1" applyAlignment="1">
      <alignment wrapText="1"/>
    </xf>
    <xf numFmtId="164" fontId="83" fillId="27" borderId="1" xfId="4" applyFont="1" applyFill="1" applyBorder="1" applyAlignment="1">
      <alignment wrapText="1"/>
    </xf>
    <xf numFmtId="164" fontId="83" fillId="27" borderId="1" xfId="4" applyFont="1" applyFill="1" applyBorder="1" applyAlignment="1">
      <alignment horizontal="right" wrapText="1"/>
    </xf>
    <xf numFmtId="164" fontId="136" fillId="27" borderId="1" xfId="4" applyFont="1" applyFill="1" applyBorder="1" applyAlignment="1">
      <alignment horizontal="right" wrapText="1"/>
    </xf>
    <xf numFmtId="164" fontId="51" fillId="27" borderId="1" xfId="4" applyFont="1" applyFill="1" applyBorder="1" applyAlignment="1">
      <alignment wrapText="1"/>
    </xf>
    <xf numFmtId="164" fontId="51" fillId="27" borderId="1" xfId="4" applyFont="1" applyFill="1" applyBorder="1" applyAlignment="1">
      <alignment horizontal="right" wrapText="1"/>
    </xf>
    <xf numFmtId="164" fontId="1" fillId="0" borderId="1" xfId="1" applyFont="1" applyBorder="1"/>
    <xf numFmtId="0" fontId="1" fillId="0" borderId="1" xfId="5" applyFont="1" applyBorder="1" applyAlignment="1">
      <alignment horizontal="right" wrapText="1"/>
    </xf>
    <xf numFmtId="9" fontId="1" fillId="0" borderId="1" xfId="5" applyNumberFormat="1" applyFont="1" applyBorder="1" applyAlignment="1">
      <alignment wrapText="1"/>
    </xf>
    <xf numFmtId="164" fontId="1" fillId="0" borderId="1" xfId="5" applyNumberFormat="1" applyFont="1" applyBorder="1" applyAlignment="1">
      <alignment wrapText="1"/>
    </xf>
    <xf numFmtId="164" fontId="76" fillId="9" borderId="1" xfId="4" applyFont="1" applyFill="1" applyBorder="1" applyAlignment="1">
      <alignment horizontal="right" wrapText="1"/>
    </xf>
    <xf numFmtId="169" fontId="83" fillId="9" borderId="1" xfId="4" applyNumberFormat="1" applyFont="1" applyFill="1" applyBorder="1" applyAlignment="1">
      <alignment wrapText="1"/>
    </xf>
    <xf numFmtId="164" fontId="83" fillId="9" borderId="1" xfId="4" applyFont="1" applyFill="1" applyBorder="1" applyAlignment="1">
      <alignment wrapText="1"/>
    </xf>
    <xf numFmtId="164" fontId="83" fillId="9" borderId="1" xfId="4" applyFont="1" applyFill="1" applyBorder="1" applyAlignment="1">
      <alignment horizontal="right" wrapText="1"/>
    </xf>
    <xf numFmtId="0" fontId="68" fillId="9" borderId="0" xfId="5" applyFont="1" applyFill="1"/>
    <xf numFmtId="164" fontId="136" fillId="9" borderId="1" xfId="4" applyFont="1" applyFill="1" applyBorder="1" applyAlignment="1">
      <alignment horizontal="right" wrapText="1"/>
    </xf>
    <xf numFmtId="169" fontId="51" fillId="9" borderId="1" xfId="4" applyNumberFormat="1" applyFont="1" applyFill="1" applyBorder="1" applyAlignment="1">
      <alignment wrapText="1"/>
    </xf>
    <xf numFmtId="164" fontId="51" fillId="9" borderId="1" xfId="4" applyFont="1" applyFill="1" applyBorder="1" applyAlignment="1">
      <alignment wrapText="1"/>
    </xf>
    <xf numFmtId="164" fontId="51" fillId="9" borderId="1" xfId="4" applyFont="1" applyFill="1" applyBorder="1" applyAlignment="1">
      <alignment horizontal="right" wrapText="1"/>
    </xf>
    <xf numFmtId="0" fontId="137" fillId="2" borderId="1" xfId="5" applyFont="1" applyFill="1" applyBorder="1" applyAlignment="1">
      <alignment wrapText="1"/>
    </xf>
    <xf numFmtId="169" fontId="137" fillId="2" borderId="1" xfId="5" applyNumberFormat="1" applyFont="1" applyFill="1" applyBorder="1"/>
    <xf numFmtId="169" fontId="138" fillId="2" borderId="1" xfId="5" applyNumberFormat="1" applyFont="1" applyFill="1" applyBorder="1"/>
    <xf numFmtId="169" fontId="138" fillId="2" borderId="1" xfId="5" applyNumberFormat="1" applyFont="1" applyFill="1" applyBorder="1" applyAlignment="1">
      <alignment wrapText="1"/>
    </xf>
    <xf numFmtId="0" fontId="138" fillId="2" borderId="1" xfId="5" applyFont="1" applyFill="1" applyBorder="1" applyAlignment="1">
      <alignment horizontal="right" wrapText="1"/>
    </xf>
    <xf numFmtId="0" fontId="138" fillId="2" borderId="1" xfId="5" applyFont="1" applyFill="1" applyBorder="1" applyAlignment="1">
      <alignment wrapText="1"/>
    </xf>
    <xf numFmtId="169" fontId="138" fillId="2" borderId="1" xfId="1" applyNumberFormat="1" applyFont="1" applyFill="1" applyBorder="1" applyAlignment="1">
      <alignment wrapText="1"/>
    </xf>
    <xf numFmtId="169" fontId="138" fillId="2" borderId="1" xfId="5" applyNumberFormat="1" applyFont="1" applyFill="1" applyBorder="1" applyAlignment="1">
      <alignment horizontal="right" wrapText="1"/>
    </xf>
    <xf numFmtId="164" fontId="138" fillId="2" borderId="1" xfId="5" applyNumberFormat="1" applyFont="1" applyFill="1" applyBorder="1" applyAlignment="1">
      <alignment horizontal="right" wrapText="1"/>
    </xf>
    <xf numFmtId="0" fontId="138" fillId="2" borderId="0" xfId="5" applyFont="1" applyFill="1"/>
    <xf numFmtId="164" fontId="1" fillId="0" borderId="1" xfId="1" applyFont="1" applyBorder="1" applyAlignment="1">
      <alignment wrapText="1"/>
    </xf>
    <xf numFmtId="164" fontId="76" fillId="28" borderId="1" xfId="4" applyFont="1" applyFill="1" applyBorder="1" applyAlignment="1">
      <alignment horizontal="right" wrapText="1"/>
    </xf>
    <xf numFmtId="169" fontId="83" fillId="28" borderId="1" xfId="4" applyNumberFormat="1" applyFont="1" applyFill="1" applyBorder="1" applyAlignment="1">
      <alignment wrapText="1"/>
    </xf>
    <xf numFmtId="164" fontId="83" fillId="28" borderId="1" xfId="4" applyFont="1" applyFill="1" applyBorder="1" applyAlignment="1">
      <alignment wrapText="1"/>
    </xf>
    <xf numFmtId="164" fontId="83" fillId="28" borderId="1" xfId="4" applyFont="1" applyFill="1" applyBorder="1" applyAlignment="1">
      <alignment horizontal="right" wrapText="1"/>
    </xf>
    <xf numFmtId="164" fontId="136" fillId="28" borderId="1" xfId="4" applyFont="1" applyFill="1" applyBorder="1" applyAlignment="1">
      <alignment horizontal="right" wrapText="1"/>
    </xf>
    <xf numFmtId="169" fontId="51" fillId="28" borderId="1" xfId="4" applyNumberFormat="1" applyFont="1" applyFill="1" applyBorder="1" applyAlignment="1">
      <alignment wrapText="1"/>
    </xf>
    <xf numFmtId="164" fontId="51" fillId="28" borderId="1" xfId="4" applyFont="1" applyFill="1" applyBorder="1" applyAlignment="1">
      <alignment wrapText="1"/>
    </xf>
    <xf numFmtId="164" fontId="51" fillId="28" borderId="1" xfId="4" applyFont="1" applyFill="1" applyBorder="1" applyAlignment="1">
      <alignment horizontal="right" wrapText="1"/>
    </xf>
    <xf numFmtId="164" fontId="76" fillId="12" borderId="1" xfId="4" applyFont="1" applyFill="1" applyBorder="1" applyAlignment="1">
      <alignment horizontal="right" wrapText="1"/>
    </xf>
    <xf numFmtId="169" fontId="83" fillId="12" borderId="1" xfId="4" applyNumberFormat="1" applyFont="1" applyFill="1" applyBorder="1" applyAlignment="1">
      <alignment wrapText="1"/>
    </xf>
    <xf numFmtId="164" fontId="83" fillId="12" borderId="1" xfId="4" applyFont="1" applyFill="1" applyBorder="1" applyAlignment="1">
      <alignment wrapText="1"/>
    </xf>
    <xf numFmtId="164" fontId="83" fillId="12" borderId="1" xfId="4" applyFont="1" applyFill="1" applyBorder="1" applyAlignment="1">
      <alignment horizontal="right" wrapText="1"/>
    </xf>
    <xf numFmtId="0" fontId="68" fillId="12" borderId="0" xfId="5" applyFont="1" applyFill="1"/>
    <xf numFmtId="164" fontId="136" fillId="12" borderId="1" xfId="4" applyFont="1" applyFill="1" applyBorder="1" applyAlignment="1">
      <alignment horizontal="right" wrapText="1"/>
    </xf>
    <xf numFmtId="169" fontId="51" fillId="12" borderId="1" xfId="4" applyNumberFormat="1" applyFont="1" applyFill="1" applyBorder="1" applyAlignment="1">
      <alignment wrapText="1"/>
    </xf>
    <xf numFmtId="164" fontId="51" fillId="12" borderId="1" xfId="4" applyFont="1" applyFill="1" applyBorder="1" applyAlignment="1">
      <alignment wrapText="1"/>
    </xf>
    <xf numFmtId="164" fontId="51" fillId="12" borderId="1" xfId="4" applyFont="1" applyFill="1" applyBorder="1" applyAlignment="1">
      <alignment horizontal="right" wrapText="1"/>
    </xf>
    <xf numFmtId="0" fontId="6" fillId="12" borderId="0" xfId="5" applyFill="1"/>
    <xf numFmtId="166" fontId="48" fillId="2" borderId="1" xfId="5" applyNumberFormat="1" applyFont="1" applyFill="1" applyBorder="1" applyAlignment="1">
      <alignment horizontal="center" vertical="center" wrapText="1"/>
    </xf>
    <xf numFmtId="14" fontId="53" fillId="18" borderId="1" xfId="5" applyNumberFormat="1" applyFont="1" applyFill="1" applyBorder="1" applyAlignment="1">
      <alignment horizontal="center" vertical="center" wrapText="1"/>
    </xf>
    <xf numFmtId="167" fontId="88" fillId="0" borderId="1" xfId="5" applyNumberFormat="1" applyFont="1" applyBorder="1" applyAlignment="1">
      <alignment horizontal="center" vertical="center" wrapText="1"/>
    </xf>
    <xf numFmtId="0" fontId="127" fillId="0" borderId="0" xfId="5" applyFont="1"/>
    <xf numFmtId="166" fontId="118" fillId="0" borderId="1" xfId="5" applyNumberFormat="1" applyFont="1" applyBorder="1" applyAlignment="1">
      <alignment horizontal="center" wrapText="1"/>
    </xf>
    <xf numFmtId="167" fontId="54" fillId="18" borderId="1" xfId="5" applyNumberFormat="1" applyFont="1" applyFill="1" applyBorder="1"/>
    <xf numFmtId="167" fontId="56" fillId="18" borderId="1" xfId="5" applyNumberFormat="1" applyFont="1" applyFill="1" applyBorder="1"/>
    <xf numFmtId="164" fontId="20" fillId="0" borderId="1" xfId="4" applyFont="1" applyBorder="1"/>
    <xf numFmtId="166" fontId="118" fillId="2" borderId="1" xfId="5" applyNumberFormat="1" applyFont="1" applyFill="1" applyBorder="1" applyAlignment="1">
      <alignment wrapText="1"/>
    </xf>
    <xf numFmtId="166" fontId="119" fillId="2" borderId="1" xfId="5" applyNumberFormat="1" applyFont="1" applyFill="1" applyBorder="1" applyAlignment="1">
      <alignment wrapText="1"/>
    </xf>
    <xf numFmtId="167" fontId="58" fillId="18" borderId="1" xfId="5" applyNumberFormat="1" applyFont="1" applyFill="1" applyBorder="1"/>
    <xf numFmtId="0" fontId="127" fillId="2" borderId="0" xfId="5" applyFont="1" applyFill="1"/>
    <xf numFmtId="167" fontId="62" fillId="18" borderId="1" xfId="5" applyNumberFormat="1" applyFont="1" applyFill="1" applyBorder="1"/>
    <xf numFmtId="167" fontId="63" fillId="2" borderId="1" xfId="5" applyNumberFormat="1" applyFont="1" applyFill="1" applyBorder="1"/>
    <xf numFmtId="0" fontId="118" fillId="0" borderId="0" xfId="5" applyFont="1" applyAlignment="1">
      <alignment horizontal="center" wrapText="1"/>
    </xf>
    <xf numFmtId="167" fontId="54" fillId="18" borderId="0" xfId="5" applyNumberFormat="1" applyFont="1" applyFill="1"/>
    <xf numFmtId="167" fontId="18" fillId="0" borderId="0" xfId="5" applyNumberFormat="1" applyFont="1"/>
    <xf numFmtId="0" fontId="114" fillId="0" borderId="0" xfId="5" applyFont="1" applyAlignment="1">
      <alignment wrapText="1"/>
    </xf>
    <xf numFmtId="167" fontId="57" fillId="18" borderId="0" xfId="5" applyNumberFormat="1" applyFont="1" applyFill="1"/>
    <xf numFmtId="167" fontId="15" fillId="0" borderId="0" xfId="5" applyNumberFormat="1" applyFont="1"/>
    <xf numFmtId="167" fontId="61" fillId="13" borderId="1" xfId="5" applyNumberFormat="1" applyFont="1" applyFill="1" applyBorder="1"/>
    <xf numFmtId="167" fontId="63" fillId="13" borderId="1" xfId="5" applyNumberFormat="1" applyFont="1" applyFill="1" applyBorder="1"/>
    <xf numFmtId="14" fontId="139" fillId="2" borderId="1" xfId="2" applyNumberFormat="1" applyFont="1" applyFill="1" applyBorder="1" applyAlignment="1">
      <alignment horizontal="center" vertical="center" wrapText="1"/>
    </xf>
    <xf numFmtId="167" fontId="18" fillId="0" borderId="2" xfId="2" applyNumberFormat="1" applyFont="1" applyBorder="1" applyAlignment="1">
      <alignment horizontal="center" wrapText="1"/>
    </xf>
    <xf numFmtId="167" fontId="18" fillId="2" borderId="2" xfId="2" applyNumberFormat="1" applyFont="1" applyFill="1" applyBorder="1" applyAlignment="1">
      <alignment wrapText="1"/>
    </xf>
    <xf numFmtId="167" fontId="10" fillId="2" borderId="2" xfId="2" applyNumberFormat="1" applyFont="1" applyFill="1" applyBorder="1" applyAlignment="1">
      <alignment wrapText="1"/>
    </xf>
    <xf numFmtId="164" fontId="0" fillId="0" borderId="1" xfId="4" applyFont="1" applyBorder="1"/>
    <xf numFmtId="164" fontId="0" fillId="0" borderId="2" xfId="4" applyFont="1" applyBorder="1"/>
    <xf numFmtId="167" fontId="18" fillId="0" borderId="1" xfId="2" applyNumberFormat="1" applyFont="1" applyBorder="1" applyAlignment="1">
      <alignment wrapText="1"/>
    </xf>
    <xf numFmtId="167" fontId="18" fillId="2" borderId="1" xfId="2" applyNumberFormat="1" applyFont="1" applyFill="1" applyBorder="1" applyAlignment="1">
      <alignment wrapText="1"/>
    </xf>
    <xf numFmtId="167" fontId="8" fillId="29" borderId="0" xfId="2" applyNumberFormat="1" applyFont="1" applyFill="1" applyAlignment="1">
      <alignment wrapText="1"/>
    </xf>
    <xf numFmtId="167" fontId="15" fillId="0" borderId="0" xfId="2" applyNumberFormat="1" applyFont="1" applyAlignment="1">
      <alignment wrapText="1"/>
    </xf>
    <xf numFmtId="167" fontId="18" fillId="0" borderId="0" xfId="2" applyNumberFormat="1" applyFont="1" applyAlignment="1">
      <alignment horizontal="center" wrapText="1"/>
    </xf>
    <xf numFmtId="14" fontId="139" fillId="30" borderId="1" xfId="2" applyNumberFormat="1" applyFont="1" applyFill="1" applyBorder="1" applyAlignment="1">
      <alignment horizontal="center" vertical="center" wrapText="1"/>
    </xf>
    <xf numFmtId="167" fontId="18" fillId="30" borderId="2" xfId="2" applyNumberFormat="1" applyFont="1" applyFill="1" applyBorder="1" applyAlignment="1">
      <alignment horizontal="center" wrapText="1"/>
    </xf>
    <xf numFmtId="167" fontId="18" fillId="30" borderId="1" xfId="2" applyNumberFormat="1" applyFont="1" applyFill="1" applyBorder="1" applyAlignment="1">
      <alignment wrapText="1"/>
    </xf>
    <xf numFmtId="167" fontId="18" fillId="30" borderId="2" xfId="2" applyNumberFormat="1" applyFont="1" applyFill="1" applyBorder="1" applyAlignment="1">
      <alignment wrapText="1"/>
    </xf>
    <xf numFmtId="167" fontId="15" fillId="30" borderId="0" xfId="2" applyNumberFormat="1" applyFont="1" applyFill="1" applyAlignment="1">
      <alignment wrapText="1"/>
    </xf>
    <xf numFmtId="167" fontId="18" fillId="30" borderId="0" xfId="2" applyNumberFormat="1" applyFont="1" applyFill="1" applyAlignment="1">
      <alignment horizontal="center" wrapText="1"/>
    </xf>
    <xf numFmtId="167" fontId="18" fillId="13" borderId="1" xfId="2" applyNumberFormat="1" applyFont="1" applyFill="1" applyBorder="1" applyAlignment="1">
      <alignment wrapText="1"/>
    </xf>
    <xf numFmtId="167" fontId="55" fillId="9" borderId="0" xfId="2" applyNumberFormat="1" applyFont="1" applyFill="1" applyAlignment="1">
      <alignment wrapText="1"/>
    </xf>
    <xf numFmtId="4" fontId="32" fillId="21" borderId="1" xfId="0" applyNumberFormat="1" applyFont="1" applyFill="1" applyBorder="1" applyAlignment="1">
      <alignment horizontal="center" wrapText="1"/>
    </xf>
    <xf numFmtId="4" fontId="32" fillId="16" borderId="1" xfId="0" applyNumberFormat="1" applyFont="1" applyFill="1" applyBorder="1" applyAlignment="1">
      <alignment horizontal="center" wrapText="1"/>
    </xf>
    <xf numFmtId="171" fontId="33" fillId="0" borderId="0" xfId="0" applyNumberFormat="1" applyFont="1" applyAlignment="1">
      <alignment horizontal="center" vertical="center" wrapText="1"/>
    </xf>
    <xf numFmtId="1" fontId="33" fillId="0" borderId="0" xfId="0" applyNumberFormat="1" applyFont="1" applyAlignment="1">
      <alignment horizontal="center" vertical="center" wrapText="1"/>
    </xf>
    <xf numFmtId="49" fontId="47" fillId="0" borderId="0" xfId="0" applyNumberFormat="1" applyFont="1" applyAlignment="1">
      <alignment horizontal="center" vertical="center"/>
    </xf>
    <xf numFmtId="0" fontId="33" fillId="9" borderId="0" xfId="0" applyFont="1" applyFill="1" applyAlignment="1">
      <alignment horizontal="center" vertical="center"/>
    </xf>
    <xf numFmtId="0" fontId="38" fillId="9" borderId="0" xfId="0" applyFont="1" applyFill="1" applyAlignment="1">
      <alignment horizontal="center" vertical="center"/>
    </xf>
    <xf numFmtId="0" fontId="1" fillId="0" borderId="0" xfId="5" applyFont="1" applyAlignment="1">
      <alignment wrapText="1"/>
    </xf>
    <xf numFmtId="0" fontId="49" fillId="2" borderId="0" xfId="0" applyFont="1" applyFill="1" applyAlignment="1">
      <alignment horizontal="center" vertical="center"/>
    </xf>
    <xf numFmtId="0" fontId="51" fillId="9" borderId="0" xfId="2" applyFont="1" applyFill="1" applyAlignment="1">
      <alignment wrapText="1"/>
    </xf>
    <xf numFmtId="0" fontId="34" fillId="0" borderId="0" xfId="0" applyFont="1" applyAlignment="1">
      <alignment horizontal="center" vertical="center"/>
    </xf>
    <xf numFmtId="0" fontId="0" fillId="0" borderId="1" xfId="5" applyFont="1" applyBorder="1" applyAlignment="1">
      <alignment wrapText="1"/>
    </xf>
    <xf numFmtId="166" fontId="18" fillId="15" borderId="2" xfId="5" applyNumberFormat="1" applyFont="1" applyFill="1" applyBorder="1" applyAlignment="1">
      <alignment horizontal="center" vertical="center" wrapText="1"/>
    </xf>
    <xf numFmtId="3" fontId="123" fillId="6" borderId="1" xfId="5" applyNumberFormat="1" applyFont="1" applyFill="1" applyBorder="1" applyAlignment="1">
      <alignment horizontal="center" vertical="center" wrapText="1"/>
    </xf>
    <xf numFmtId="164" fontId="0" fillId="0" borderId="0" xfId="4" applyFont="1" applyFill="1" applyBorder="1" applyAlignment="1">
      <alignment wrapText="1"/>
    </xf>
    <xf numFmtId="3" fontId="10" fillId="6" borderId="1" xfId="5" applyNumberFormat="1" applyFont="1" applyFill="1" applyBorder="1"/>
    <xf numFmtId="167" fontId="13" fillId="0" borderId="2" xfId="5" applyNumberFormat="1" applyFont="1" applyBorder="1" applyAlignment="1">
      <alignment horizontal="center" wrapText="1"/>
    </xf>
    <xf numFmtId="172" fontId="13" fillId="0" borderId="2" xfId="5" applyNumberFormat="1" applyFont="1" applyBorder="1" applyAlignment="1">
      <alignment horizontal="center" wrapText="1"/>
    </xf>
    <xf numFmtId="3" fontId="10" fillId="2" borderId="1" xfId="5" applyNumberFormat="1" applyFont="1" applyFill="1" applyBorder="1"/>
    <xf numFmtId="172" fontId="18" fillId="2" borderId="2" xfId="5" applyNumberFormat="1" applyFont="1" applyFill="1" applyBorder="1" applyAlignment="1">
      <alignment wrapText="1"/>
    </xf>
    <xf numFmtId="172" fontId="8" fillId="0" borderId="2" xfId="5" applyNumberFormat="1" applyFont="1" applyBorder="1" applyAlignment="1">
      <alignment wrapText="1"/>
    </xf>
    <xf numFmtId="166" fontId="8" fillId="0" borderId="2" xfId="5" applyNumberFormat="1" applyFont="1" applyBorder="1" applyAlignment="1">
      <alignment wrapText="1"/>
    </xf>
    <xf numFmtId="3" fontId="10" fillId="6" borderId="5" xfId="5" applyNumberFormat="1" applyFont="1" applyFill="1" applyBorder="1"/>
    <xf numFmtId="166" fontId="13" fillId="2" borderId="2" xfId="5" applyNumberFormat="1" applyFont="1" applyFill="1" applyBorder="1" applyAlignment="1">
      <alignment wrapText="1"/>
    </xf>
    <xf numFmtId="172" fontId="13" fillId="2" borderId="2" xfId="5" applyNumberFormat="1" applyFont="1" applyFill="1" applyBorder="1" applyAlignment="1">
      <alignment wrapText="1"/>
    </xf>
    <xf numFmtId="0" fontId="6" fillId="0" borderId="10" xfId="5" applyBorder="1"/>
    <xf numFmtId="164" fontId="0" fillId="0" borderId="13" xfId="4" applyFont="1" applyBorder="1"/>
    <xf numFmtId="164" fontId="20" fillId="0" borderId="11" xfId="4" applyFont="1" applyBorder="1"/>
    <xf numFmtId="164" fontId="20" fillId="0" borderId="14" xfId="4" applyFont="1" applyBorder="1" applyAlignment="1">
      <alignment vertical="center"/>
    </xf>
    <xf numFmtId="164" fontId="52" fillId="0" borderId="12" xfId="4" applyFont="1" applyBorder="1"/>
    <xf numFmtId="0" fontId="6" fillId="0" borderId="6" xfId="5" applyBorder="1"/>
    <xf numFmtId="164" fontId="0" fillId="0" borderId="6" xfId="4" applyFont="1" applyBorder="1"/>
    <xf numFmtId="164" fontId="6" fillId="0" borderId="4" xfId="4" applyFont="1" applyBorder="1"/>
    <xf numFmtId="164" fontId="20" fillId="0" borderId="4" xfId="4" applyFont="1" applyBorder="1"/>
    <xf numFmtId="164" fontId="52" fillId="0" borderId="4" xfId="4" applyFont="1" applyBorder="1"/>
    <xf numFmtId="164" fontId="0" fillId="2" borderId="2" xfId="4" applyFont="1" applyFill="1" applyBorder="1"/>
    <xf numFmtId="164" fontId="6" fillId="2" borderId="1" xfId="4" applyFont="1" applyFill="1" applyBorder="1"/>
    <xf numFmtId="164" fontId="20" fillId="2" borderId="1" xfId="4" applyFont="1" applyFill="1" applyBorder="1"/>
    <xf numFmtId="164" fontId="52" fillId="0" borderId="1" xfId="4" applyFont="1" applyBorder="1"/>
    <xf numFmtId="0" fontId="6" fillId="0" borderId="2" xfId="5" applyBorder="1"/>
    <xf numFmtId="164" fontId="6" fillId="0" borderId="1" xfId="4" applyFont="1" applyBorder="1"/>
    <xf numFmtId="0" fontId="6" fillId="0" borderId="9" xfId="5" applyBorder="1" applyAlignment="1">
      <alignment wrapText="1"/>
    </xf>
    <xf numFmtId="164" fontId="6" fillId="0" borderId="9" xfId="4" applyFont="1" applyBorder="1" applyAlignment="1">
      <alignment wrapText="1"/>
    </xf>
    <xf numFmtId="164" fontId="0" fillId="0" borderId="7" xfId="4" applyFont="1" applyBorder="1"/>
    <xf numFmtId="164" fontId="20" fillId="0" borderId="7" xfId="4" applyFont="1" applyBorder="1"/>
    <xf numFmtId="164" fontId="6" fillId="0" borderId="13" xfId="4" applyFont="1" applyBorder="1"/>
    <xf numFmtId="164" fontId="6" fillId="2" borderId="11" xfId="4" applyFont="1" applyFill="1" applyBorder="1"/>
    <xf numFmtId="164" fontId="20" fillId="2" borderId="11" xfId="4" applyFont="1" applyFill="1" applyBorder="1"/>
    <xf numFmtId="164" fontId="20" fillId="2" borderId="14" xfId="4" applyFont="1" applyFill="1" applyBorder="1" applyAlignment="1">
      <alignment vertical="center"/>
    </xf>
    <xf numFmtId="164" fontId="6" fillId="0" borderId="6" xfId="4" applyFont="1" applyBorder="1"/>
    <xf numFmtId="164" fontId="0" fillId="0" borderId="4" xfId="4" applyFont="1" applyBorder="1"/>
    <xf numFmtId="164" fontId="20" fillId="0" borderId="0" xfId="4" applyFont="1"/>
    <xf numFmtId="164" fontId="23" fillId="0" borderId="3" xfId="4" applyFont="1" applyBorder="1"/>
    <xf numFmtId="3" fontId="133" fillId="6" borderId="1" xfId="5" applyNumberFormat="1" applyFont="1" applyFill="1" applyBorder="1"/>
    <xf numFmtId="0" fontId="6" fillId="16" borderId="1" xfId="5" applyFill="1" applyBorder="1"/>
    <xf numFmtId="164" fontId="0" fillId="16" borderId="1" xfId="4" applyFont="1" applyFill="1" applyBorder="1"/>
    <xf numFmtId="164" fontId="141" fillId="16" borderId="1" xfId="4" applyFont="1" applyFill="1" applyBorder="1"/>
    <xf numFmtId="164" fontId="65" fillId="16" borderId="1" xfId="4" applyFont="1" applyFill="1" applyBorder="1"/>
    <xf numFmtId="0" fontId="6" fillId="16" borderId="0" xfId="5" applyFill="1"/>
    <xf numFmtId="10" fontId="6" fillId="16" borderId="0" xfId="5" applyNumberFormat="1" applyFill="1"/>
    <xf numFmtId="10" fontId="0" fillId="16" borderId="0" xfId="4" applyNumberFormat="1" applyFont="1" applyFill="1"/>
    <xf numFmtId="172" fontId="18" fillId="2" borderId="1" xfId="5" applyNumberFormat="1" applyFont="1" applyFill="1" applyBorder="1" applyAlignment="1">
      <alignment wrapText="1"/>
    </xf>
    <xf numFmtId="3" fontId="10" fillId="6" borderId="0" xfId="5" applyNumberFormat="1" applyFont="1" applyFill="1"/>
    <xf numFmtId="3" fontId="16" fillId="6" borderId="0" xfId="5" applyNumberFormat="1" applyFont="1" applyFill="1"/>
    <xf numFmtId="167" fontId="94" fillId="0" borderId="1" xfId="5" applyNumberFormat="1" applyFont="1" applyBorder="1" applyAlignment="1">
      <alignment horizontal="center" vertical="center" wrapText="1"/>
    </xf>
    <xf numFmtId="164" fontId="52" fillId="0" borderId="15" xfId="4" applyFont="1" applyBorder="1" applyAlignment="1">
      <alignment horizontal="center" vertical="center"/>
    </xf>
    <xf numFmtId="164" fontId="52" fillId="0" borderId="0" xfId="4" applyFont="1" applyBorder="1"/>
    <xf numFmtId="172" fontId="13" fillId="13" borderId="2" xfId="5" applyNumberFormat="1" applyFont="1" applyFill="1" applyBorder="1" applyAlignment="1">
      <alignment wrapText="1"/>
    </xf>
    <xf numFmtId="0" fontId="6" fillId="2" borderId="6" xfId="5" applyFill="1" applyBorder="1"/>
    <xf numFmtId="164" fontId="6" fillId="2" borderId="6" xfId="4" applyFont="1" applyFill="1" applyBorder="1"/>
    <xf numFmtId="164" fontId="0" fillId="2" borderId="4" xfId="4" applyFont="1" applyFill="1" applyBorder="1"/>
    <xf numFmtId="164" fontId="20" fillId="2" borderId="4" xfId="4" applyFont="1" applyFill="1" applyBorder="1"/>
    <xf numFmtId="164" fontId="52" fillId="2" borderId="4" xfId="4" applyFont="1" applyFill="1" applyBorder="1"/>
    <xf numFmtId="164" fontId="23" fillId="2" borderId="3" xfId="4" applyFont="1" applyFill="1" applyBorder="1"/>
    <xf numFmtId="172" fontId="18" fillId="13" borderId="2" xfId="5" applyNumberFormat="1" applyFont="1" applyFill="1" applyBorder="1" applyAlignment="1">
      <alignment wrapText="1"/>
    </xf>
    <xf numFmtId="172" fontId="10" fillId="2" borderId="1" xfId="5" applyNumberFormat="1" applyFont="1" applyFill="1" applyBorder="1" applyAlignment="1">
      <alignment wrapText="1"/>
    </xf>
    <xf numFmtId="172" fontId="8" fillId="0" borderId="0" xfId="5" applyNumberFormat="1" applyFont="1" applyAlignment="1">
      <alignment wrapText="1"/>
    </xf>
    <xf numFmtId="4" fontId="32" fillId="15" borderId="1" xfId="0" applyNumberFormat="1" applyFont="1" applyFill="1" applyBorder="1" applyAlignment="1">
      <alignment horizontal="center" wrapText="1"/>
    </xf>
    <xf numFmtId="14" fontId="139" fillId="2" borderId="1" xfId="5" applyNumberFormat="1" applyFont="1" applyFill="1" applyBorder="1" applyAlignment="1">
      <alignment horizontal="center" vertical="center" wrapText="1"/>
    </xf>
    <xf numFmtId="167" fontId="10" fillId="0" borderId="1" xfId="5" applyNumberFormat="1" applyFont="1" applyBorder="1" applyAlignment="1">
      <alignment wrapText="1"/>
    </xf>
    <xf numFmtId="167" fontId="8" fillId="6" borderId="1" xfId="5" applyNumberFormat="1" applyFont="1" applyFill="1" applyBorder="1"/>
    <xf numFmtId="167" fontId="89" fillId="2" borderId="1" xfId="5" applyNumberFormat="1" applyFont="1" applyFill="1" applyBorder="1" applyAlignment="1">
      <alignment wrapText="1"/>
    </xf>
    <xf numFmtId="166" fontId="140" fillId="2" borderId="1" xfId="5" applyNumberFormat="1" applyFont="1" applyFill="1" applyBorder="1" applyAlignment="1">
      <alignment wrapText="1"/>
    </xf>
    <xf numFmtId="167" fontId="10" fillId="2" borderId="2" xfId="5" applyNumberFormat="1" applyFont="1" applyFill="1" applyBorder="1" applyAlignment="1">
      <alignment wrapText="1"/>
    </xf>
    <xf numFmtId="164" fontId="8" fillId="0" borderId="0" xfId="1" applyFont="1" applyAlignment="1">
      <alignment wrapText="1"/>
    </xf>
    <xf numFmtId="4" fontId="32" fillId="11" borderId="1" xfId="0" applyNumberFormat="1" applyFont="1" applyFill="1" applyBorder="1" applyAlignment="1">
      <alignment horizontal="center" wrapText="1"/>
    </xf>
    <xf numFmtId="164" fontId="52" fillId="0" borderId="0" xfId="1" applyFont="1"/>
    <xf numFmtId="164" fontId="6" fillId="0" borderId="0" xfId="5" applyNumberFormat="1"/>
    <xf numFmtId="169" fontId="143" fillId="0" borderId="1" xfId="5" applyNumberFormat="1" applyFont="1" applyBorder="1"/>
    <xf numFmtId="0" fontId="52" fillId="0" borderId="1" xfId="5" applyFont="1" applyBorder="1" applyAlignment="1">
      <alignment horizontal="right"/>
    </xf>
    <xf numFmtId="4" fontId="46" fillId="9" borderId="1" xfId="0" applyNumberFormat="1" applyFont="1" applyFill="1" applyBorder="1" applyAlignment="1">
      <alignment horizontal="center" vertical="center"/>
    </xf>
    <xf numFmtId="4" fontId="47" fillId="9" borderId="1" xfId="0" applyNumberFormat="1" applyFont="1" applyFill="1" applyBorder="1"/>
    <xf numFmtId="49" fontId="47" fillId="9" borderId="1" xfId="0" applyNumberFormat="1" applyFont="1" applyFill="1" applyBorder="1" applyAlignment="1">
      <alignment horizontal="center" vertical="center"/>
    </xf>
    <xf numFmtId="0" fontId="144" fillId="0" borderId="1" xfId="0" applyFont="1" applyBorder="1" applyAlignment="1">
      <alignment horizontal="center" vertical="center" wrapText="1"/>
    </xf>
    <xf numFmtId="0" fontId="144" fillId="2" borderId="1" xfId="0" applyFont="1" applyFill="1" applyBorder="1" applyAlignment="1">
      <alignment horizontal="center" vertical="center" wrapText="1"/>
    </xf>
    <xf numFmtId="171" fontId="33" fillId="2" borderId="1" xfId="0" applyNumberFormat="1" applyFont="1" applyFill="1" applyBorder="1" applyAlignment="1">
      <alignment horizontal="center" vertical="center" wrapText="1"/>
    </xf>
    <xf numFmtId="0" fontId="145" fillId="2" borderId="1" xfId="0" applyFont="1" applyFill="1" applyBorder="1" applyAlignment="1">
      <alignment horizontal="center" vertical="center" wrapText="1"/>
    </xf>
    <xf numFmtId="0" fontId="145" fillId="2" borderId="1" xfId="0" applyFont="1" applyFill="1" applyBorder="1" applyAlignment="1">
      <alignment horizontal="center" vertical="center"/>
    </xf>
    <xf numFmtId="0" fontId="146" fillId="0" borderId="1" xfId="0" applyFont="1" applyBorder="1" applyAlignment="1">
      <alignment horizontal="center" vertical="center" wrapText="1"/>
    </xf>
    <xf numFmtId="0" fontId="146" fillId="9" borderId="1" xfId="0" applyFont="1" applyFill="1" applyBorder="1" applyAlignment="1">
      <alignment horizontal="center" vertical="center"/>
    </xf>
    <xf numFmtId="0" fontId="146" fillId="2" borderId="1" xfId="0" applyFont="1" applyFill="1" applyBorder="1" applyAlignment="1">
      <alignment horizontal="center" vertical="center" wrapText="1"/>
    </xf>
    <xf numFmtId="0" fontId="147" fillId="0" borderId="1" xfId="0" applyFont="1" applyBorder="1" applyAlignment="1">
      <alignment horizontal="center" vertical="center" wrapText="1"/>
    </xf>
    <xf numFmtId="0" fontId="147" fillId="2" borderId="1" xfId="0" applyFont="1" applyFill="1" applyBorder="1" applyAlignment="1">
      <alignment horizontal="center" vertical="center" wrapText="1"/>
    </xf>
    <xf numFmtId="0" fontId="147" fillId="9" borderId="1" xfId="0" applyFont="1" applyFill="1" applyBorder="1" applyAlignment="1">
      <alignment horizontal="center" vertical="center"/>
    </xf>
    <xf numFmtId="3" fontId="148" fillId="2" borderId="1" xfId="0" applyNumberFormat="1" applyFont="1" applyFill="1" applyBorder="1" applyAlignment="1">
      <alignment horizontal="center" vertical="center"/>
    </xf>
    <xf numFmtId="4" fontId="142" fillId="2" borderId="1" xfId="0" applyNumberFormat="1" applyFont="1" applyFill="1" applyBorder="1" applyAlignment="1">
      <alignment wrapText="1"/>
    </xf>
    <xf numFmtId="171" fontId="33" fillId="2" borderId="0" xfId="0" applyNumberFormat="1" applyFont="1" applyFill="1" applyAlignment="1">
      <alignment horizontal="center" vertical="center" wrapText="1"/>
    </xf>
    <xf numFmtId="0" fontId="147" fillId="2" borderId="0" xfId="0" applyFont="1" applyFill="1" applyAlignment="1">
      <alignment horizontal="center" vertical="center" wrapText="1"/>
    </xf>
    <xf numFmtId="0" fontId="33" fillId="2" borderId="0" xfId="0" applyFont="1" applyFill="1" applyAlignment="1">
      <alignment horizontal="center" vertical="center" wrapText="1"/>
    </xf>
    <xf numFmtId="4" fontId="27" fillId="2" borderId="0" xfId="0" applyNumberFormat="1" applyFont="1" applyFill="1" applyAlignment="1">
      <alignment horizontal="center" vertical="center"/>
    </xf>
    <xf numFmtId="0" fontId="34" fillId="2" borderId="0" xfId="0" applyFont="1" applyFill="1" applyAlignment="1">
      <alignment vertical="center"/>
    </xf>
    <xf numFmtId="0" fontId="149" fillId="2" borderId="0" xfId="0" applyFont="1" applyFill="1" applyAlignment="1">
      <alignment horizontal="center" vertical="center"/>
    </xf>
    <xf numFmtId="0" fontId="149" fillId="2" borderId="1" xfId="0" applyFont="1" applyFill="1" applyBorder="1" applyAlignment="1">
      <alignment horizontal="center" vertical="center"/>
    </xf>
    <xf numFmtId="3" fontId="149" fillId="2" borderId="1" xfId="0" applyNumberFormat="1" applyFont="1" applyFill="1" applyBorder="1" applyAlignment="1">
      <alignment horizontal="center" vertical="center"/>
    </xf>
    <xf numFmtId="4" fontId="27" fillId="0" borderId="0" xfId="0" applyNumberFormat="1" applyFont="1" applyFill="1" applyAlignment="1">
      <alignment wrapText="1"/>
    </xf>
    <xf numFmtId="4" fontId="27" fillId="0" borderId="0" xfId="0" applyNumberFormat="1" applyFont="1" applyFill="1"/>
    <xf numFmtId="4" fontId="27" fillId="0" borderId="1" xfId="0" applyNumberFormat="1" applyFont="1" applyFill="1" applyBorder="1" applyAlignment="1">
      <alignment wrapText="1"/>
    </xf>
    <xf numFmtId="0" fontId="33" fillId="0" borderId="1" xfId="0" applyFont="1" applyFill="1" applyBorder="1" applyAlignment="1">
      <alignment horizontal="center" vertical="center"/>
    </xf>
    <xf numFmtId="0" fontId="149" fillId="0" borderId="1" xfId="0" applyFont="1" applyFill="1" applyBorder="1" applyAlignment="1">
      <alignment horizontal="center" vertical="center"/>
    </xf>
    <xf numFmtId="4" fontId="31" fillId="0" borderId="0" xfId="0" quotePrefix="1" applyNumberFormat="1" applyFont="1" applyFill="1" applyAlignment="1">
      <alignment horizontal="left" wrapText="1"/>
    </xf>
    <xf numFmtId="4" fontId="31" fillId="0" borderId="0" xfId="0" applyNumberFormat="1" applyFont="1" applyFill="1" applyAlignment="1">
      <alignment wrapText="1"/>
    </xf>
    <xf numFmtId="4" fontId="29" fillId="0" borderId="1" xfId="0" applyNumberFormat="1" applyFont="1" applyFill="1" applyBorder="1" applyAlignment="1">
      <alignment horizontal="center" vertical="center" wrapText="1"/>
    </xf>
    <xf numFmtId="4" fontId="29" fillId="0" borderId="0" xfId="0" applyNumberFormat="1" applyFont="1" applyFill="1" applyAlignment="1">
      <alignment horizontal="center" vertical="center" wrapText="1"/>
    </xf>
    <xf numFmtId="4" fontId="30" fillId="0" borderId="1" xfId="0" applyNumberFormat="1" applyFont="1" applyFill="1" applyBorder="1" applyAlignment="1">
      <alignment wrapText="1"/>
    </xf>
    <xf numFmtId="4" fontId="30" fillId="0" borderId="1" xfId="0" applyNumberFormat="1" applyFont="1" applyFill="1" applyBorder="1" applyAlignment="1">
      <alignment horizontal="center" wrapText="1"/>
    </xf>
    <xf numFmtId="4" fontId="31" fillId="0" borderId="1" xfId="0" applyNumberFormat="1" applyFont="1" applyFill="1" applyBorder="1" applyAlignment="1">
      <alignment wrapText="1"/>
    </xf>
    <xf numFmtId="4" fontId="142" fillId="0" borderId="1" xfId="0" applyNumberFormat="1" applyFont="1" applyFill="1" applyBorder="1" applyAlignment="1">
      <alignment wrapText="1"/>
    </xf>
    <xf numFmtId="4" fontId="27" fillId="0" borderId="1" xfId="0" applyNumberFormat="1" applyFont="1" applyFill="1" applyBorder="1"/>
    <xf numFmtId="0" fontId="144" fillId="0" borderId="1" xfId="0" applyFont="1" applyFill="1" applyBorder="1" applyAlignment="1">
      <alignment horizontal="center" vertical="center"/>
    </xf>
    <xf numFmtId="0" fontId="73" fillId="0" borderId="1" xfId="0" applyFont="1" applyFill="1" applyBorder="1" applyAlignment="1">
      <alignment horizontal="center" vertical="center"/>
    </xf>
    <xf numFmtId="0" fontId="145" fillId="0" borderId="1" xfId="0" applyFont="1" applyFill="1" applyBorder="1" applyAlignment="1">
      <alignment horizontal="center" vertical="center"/>
    </xf>
    <xf numFmtId="0" fontId="146" fillId="0" borderId="1" xfId="0" applyFont="1" applyFill="1" applyBorder="1" applyAlignment="1">
      <alignment horizontal="center" vertical="center"/>
    </xf>
    <xf numFmtId="0" fontId="147" fillId="0" borderId="1" xfId="0" applyFont="1" applyFill="1" applyBorder="1" applyAlignment="1">
      <alignment horizontal="center" vertical="center"/>
    </xf>
    <xf numFmtId="0" fontId="147" fillId="0" borderId="0" xfId="0" applyFont="1" applyFill="1" applyAlignment="1">
      <alignment horizontal="center" vertical="center"/>
    </xf>
    <xf numFmtId="4" fontId="31" fillId="2" borderId="0" xfId="0" applyNumberFormat="1" applyFont="1" applyFill="1" applyAlignment="1">
      <alignment horizontal="left" vertical="top" wrapText="1"/>
    </xf>
    <xf numFmtId="4" fontId="27" fillId="2" borderId="0" xfId="0" applyNumberFormat="1" applyFont="1" applyFill="1" applyAlignment="1">
      <alignment horizontal="left" wrapText="1"/>
    </xf>
    <xf numFmtId="4" fontId="31" fillId="2" borderId="1" xfId="0" applyNumberFormat="1" applyFont="1" applyFill="1" applyBorder="1" applyAlignment="1">
      <alignment horizontal="left" wrapText="1"/>
    </xf>
    <xf numFmtId="4" fontId="27" fillId="2" borderId="0" xfId="0" quotePrefix="1" applyNumberFormat="1" applyFont="1" applyFill="1" applyAlignment="1">
      <alignment horizontal="left" wrapText="1"/>
    </xf>
    <xf numFmtId="4" fontId="29" fillId="2" borderId="0" xfId="0" quotePrefix="1" applyNumberFormat="1" applyFont="1" applyFill="1" applyAlignment="1">
      <alignment horizontal="left" wrapText="1"/>
    </xf>
    <xf numFmtId="4" fontId="30" fillId="2" borderId="1" xfId="0" applyNumberFormat="1" applyFont="1" applyFill="1" applyBorder="1" applyAlignment="1">
      <alignment horizontal="left" wrapText="1"/>
    </xf>
    <xf numFmtId="4" fontId="29" fillId="0" borderId="1" xfId="0" applyNumberFormat="1" applyFont="1" applyBorder="1" applyAlignment="1">
      <alignment horizontal="center" vertical="center" wrapText="1"/>
    </xf>
    <xf numFmtId="4" fontId="27" fillId="14" borderId="1" xfId="0" applyNumberFormat="1" applyFont="1" applyFill="1" applyBorder="1" applyAlignment="1">
      <alignment horizontal="center" vertical="center" wrapText="1"/>
    </xf>
    <xf numFmtId="4" fontId="27" fillId="0" borderId="1" xfId="0" applyNumberFormat="1" applyFont="1" applyBorder="1" applyAlignment="1">
      <alignment horizontal="center" vertical="center"/>
    </xf>
    <xf numFmtId="4" fontId="27" fillId="0" borderId="1" xfId="0" applyNumberFormat="1" applyFont="1" applyBorder="1"/>
    <xf numFmtId="4" fontId="27" fillId="0" borderId="1" xfId="0" applyNumberFormat="1" applyFont="1" applyBorder="1" applyAlignment="1">
      <alignment horizontal="center" vertical="center" wrapText="1"/>
    </xf>
    <xf numFmtId="4" fontId="27" fillId="0" borderId="1" xfId="0" applyNumberFormat="1" applyFont="1" applyBorder="1" applyAlignment="1">
      <alignment wrapText="1"/>
    </xf>
    <xf numFmtId="4" fontId="29" fillId="0" borderId="1" xfId="0" applyNumberFormat="1" applyFont="1" applyBorder="1" applyAlignment="1">
      <alignment horizontal="center" vertical="center"/>
    </xf>
    <xf numFmtId="4" fontId="29" fillId="0" borderId="1" xfId="0" applyNumberFormat="1" applyFont="1" applyBorder="1"/>
    <xf numFmtId="4" fontId="111" fillId="0" borderId="1" xfId="0" applyNumberFormat="1" applyFont="1" applyBorder="1" applyAlignment="1">
      <alignment horizontal="center" vertical="center"/>
    </xf>
    <xf numFmtId="4" fontId="29" fillId="9" borderId="1" xfId="0" applyNumberFormat="1" applyFont="1" applyFill="1" applyBorder="1" applyAlignment="1">
      <alignment horizontal="center" vertical="center"/>
    </xf>
    <xf numFmtId="4" fontId="27" fillId="9" borderId="1" xfId="0" applyNumberFormat="1" applyFont="1" applyFill="1" applyBorder="1"/>
    <xf numFmtId="4" fontId="29" fillId="9" borderId="1" xfId="0" applyNumberFormat="1" applyFont="1" applyFill="1" applyBorder="1" applyAlignment="1">
      <alignment horizontal="center" vertical="center" wrapText="1"/>
    </xf>
    <xf numFmtId="4" fontId="39" fillId="2" borderId="0" xfId="0" applyNumberFormat="1" applyFont="1" applyFill="1" applyAlignment="1">
      <alignment horizontal="left" vertical="center"/>
    </xf>
    <xf numFmtId="4" fontId="27" fillId="2" borderId="0" xfId="0" quotePrefix="1" applyNumberFormat="1" applyFont="1" applyFill="1" applyAlignment="1">
      <alignment horizontal="left" vertical="center"/>
    </xf>
    <xf numFmtId="4" fontId="27" fillId="2" borderId="0" xfId="0" applyNumberFormat="1" applyFont="1" applyFill="1"/>
    <xf numFmtId="4" fontId="28" fillId="2" borderId="0" xfId="0" applyNumberFormat="1" applyFont="1" applyFill="1" applyAlignment="1">
      <alignment horizontal="center" vertical="center"/>
    </xf>
    <xf numFmtId="4" fontId="27" fillId="14" borderId="1" xfId="0" applyNumberFormat="1" applyFont="1" applyFill="1" applyBorder="1" applyAlignment="1">
      <alignment wrapText="1"/>
    </xf>
    <xf numFmtId="4" fontId="30" fillId="0" borderId="1" xfId="0" applyNumberFormat="1" applyFont="1" applyBorder="1" applyAlignment="1">
      <alignment horizontal="center" vertical="center" wrapText="1"/>
    </xf>
    <xf numFmtId="4" fontId="31" fillId="0" borderId="1" xfId="0" applyNumberFormat="1" applyFont="1" applyBorder="1" applyAlignment="1">
      <alignment wrapText="1"/>
    </xf>
    <xf numFmtId="3" fontId="27" fillId="0" borderId="1" xfId="0" applyNumberFormat="1" applyFont="1" applyBorder="1" applyAlignment="1">
      <alignment horizontal="center" vertical="center" wrapText="1"/>
    </xf>
    <xf numFmtId="3" fontId="27" fillId="0" borderId="1" xfId="0" applyNumberFormat="1" applyFont="1" applyBorder="1" applyAlignment="1">
      <alignment wrapText="1"/>
    </xf>
    <xf numFmtId="4" fontId="27" fillId="9" borderId="1" xfId="0" applyNumberFormat="1" applyFont="1" applyFill="1" applyBorder="1" applyAlignment="1">
      <alignment horizontal="center" vertical="center" wrapText="1"/>
    </xf>
    <xf numFmtId="4" fontId="27" fillId="9" borderId="1" xfId="0" applyNumberFormat="1" applyFont="1" applyFill="1" applyBorder="1" applyAlignment="1">
      <alignment wrapText="1"/>
    </xf>
    <xf numFmtId="49" fontId="27" fillId="14" borderId="1" xfId="0" applyNumberFormat="1" applyFont="1" applyFill="1" applyBorder="1" applyAlignment="1">
      <alignment horizontal="center" vertical="center" wrapText="1"/>
    </xf>
    <xf numFmtId="49" fontId="27" fillId="14" borderId="1" xfId="0" applyNumberFormat="1" applyFont="1" applyFill="1" applyBorder="1" applyAlignment="1">
      <alignment wrapText="1"/>
    </xf>
    <xf numFmtId="49" fontId="27" fillId="9" borderId="1" xfId="0" applyNumberFormat="1" applyFont="1" applyFill="1" applyBorder="1" applyAlignment="1">
      <alignment horizontal="center" vertical="center" wrapText="1"/>
    </xf>
    <xf numFmtId="49" fontId="27" fillId="9" borderId="1" xfId="0" applyNumberFormat="1" applyFont="1" applyFill="1" applyBorder="1" applyAlignment="1">
      <alignment wrapText="1"/>
    </xf>
    <xf numFmtId="4" fontId="110" fillId="0" borderId="1" xfId="0" applyNumberFormat="1" applyFont="1" applyBorder="1" applyAlignment="1">
      <alignment horizontal="center" vertical="center" wrapText="1"/>
    </xf>
    <xf numFmtId="4" fontId="26" fillId="0" borderId="0" xfId="0" applyNumberFormat="1" applyFont="1" applyAlignment="1">
      <alignment horizontal="center" vertical="center"/>
    </xf>
    <xf numFmtId="4" fontId="26" fillId="2" borderId="0" xfId="0" applyNumberFormat="1" applyFont="1" applyFill="1" applyAlignment="1">
      <alignment horizontal="center" vertical="center"/>
    </xf>
    <xf numFmtId="4" fontId="30" fillId="0" borderId="7" xfId="0" applyNumberFormat="1" applyFont="1" applyBorder="1" applyAlignment="1">
      <alignment horizontal="center" vertical="center" wrapText="1"/>
    </xf>
    <xf numFmtId="0" fontId="0" fillId="0" borderId="8" xfId="0" applyBorder="1" applyAlignment="1">
      <alignment wrapText="1"/>
    </xf>
    <xf numFmtId="0" fontId="0" fillId="0" borderId="4" xfId="0" applyBorder="1" applyAlignment="1">
      <alignment wrapText="1"/>
    </xf>
    <xf numFmtId="4" fontId="27" fillId="2" borderId="0" xfId="0" applyNumberFormat="1" applyFont="1" applyFill="1" applyAlignment="1">
      <alignment wrapText="1"/>
    </xf>
    <xf numFmtId="0" fontId="0" fillId="0" borderId="0" xfId="0" applyAlignment="1">
      <alignment wrapText="1"/>
    </xf>
    <xf numFmtId="4" fontId="43" fillId="0" borderId="0" xfId="0" applyNumberFormat="1" applyFont="1" applyAlignment="1">
      <alignment horizontal="center" vertical="center"/>
    </xf>
    <xf numFmtId="4" fontId="44" fillId="0" borderId="0" xfId="0" applyNumberFormat="1" applyFont="1" applyAlignment="1">
      <alignment horizontal="center" vertical="center"/>
    </xf>
    <xf numFmtId="4" fontId="31" fillId="0" borderId="0" xfId="0" applyNumberFormat="1" applyFont="1"/>
    <xf numFmtId="4" fontId="45" fillId="0" borderId="0" xfId="0" applyNumberFormat="1" applyFont="1" applyAlignment="1">
      <alignment horizontal="center" vertical="center"/>
    </xf>
    <xf numFmtId="4" fontId="46" fillId="0" borderId="2"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4" fontId="113" fillId="2" borderId="7" xfId="0" applyNumberFormat="1" applyFont="1" applyFill="1" applyBorder="1" applyAlignment="1">
      <alignment horizontal="center" vertical="center" wrapText="1"/>
    </xf>
    <xf numFmtId="0" fontId="0" fillId="0" borderId="4" xfId="0" applyBorder="1" applyAlignment="1">
      <alignment horizontal="center" vertical="center" wrapText="1"/>
    </xf>
    <xf numFmtId="4" fontId="113" fillId="9" borderId="7" xfId="0" applyNumberFormat="1" applyFont="1" applyFill="1" applyBorder="1" applyAlignment="1">
      <alignment horizontal="center" vertical="center" wrapText="1"/>
    </xf>
    <xf numFmtId="0" fontId="0" fillId="9" borderId="4" xfId="0" applyFill="1" applyBorder="1" applyAlignment="1">
      <alignment horizontal="center" vertical="center" wrapText="1"/>
    </xf>
    <xf numFmtId="4" fontId="47" fillId="9" borderId="2" xfId="0" applyNumberFormat="1" applyFont="1" applyFill="1" applyBorder="1" applyAlignment="1">
      <alignment horizontal="center" wrapText="1"/>
    </xf>
    <xf numFmtId="0" fontId="0" fillId="9" borderId="3" xfId="0" applyFill="1" applyBorder="1" applyAlignment="1">
      <alignment horizontal="center" wrapText="1"/>
    </xf>
    <xf numFmtId="4" fontId="31" fillId="2" borderId="1" xfId="0" applyNumberFormat="1" applyFont="1" applyFill="1" applyBorder="1" applyAlignment="1">
      <alignment horizontal="right" wrapText="1"/>
    </xf>
    <xf numFmtId="4" fontId="31" fillId="2" borderId="2" xfId="0" applyNumberFormat="1" applyFont="1" applyFill="1" applyBorder="1" applyAlignment="1">
      <alignment horizontal="right" wrapText="1"/>
    </xf>
    <xf numFmtId="4" fontId="31" fillId="2" borderId="5" xfId="0" applyNumberFormat="1" applyFont="1" applyFill="1" applyBorder="1" applyAlignment="1">
      <alignment horizontal="right" wrapText="1"/>
    </xf>
    <xf numFmtId="4" fontId="31" fillId="2" borderId="3" xfId="0" applyNumberFormat="1" applyFont="1" applyFill="1" applyBorder="1" applyAlignment="1">
      <alignment horizontal="right" wrapText="1"/>
    </xf>
    <xf numFmtId="4" fontId="31" fillId="2" borderId="2" xfId="0" applyNumberFormat="1" applyFont="1" applyFill="1" applyBorder="1" applyAlignment="1">
      <alignment horizontal="left" wrapText="1"/>
    </xf>
    <xf numFmtId="4" fontId="31" fillId="2" borderId="5" xfId="0" applyNumberFormat="1" applyFont="1" applyFill="1" applyBorder="1" applyAlignment="1">
      <alignment horizontal="left" wrapText="1"/>
    </xf>
    <xf numFmtId="4" fontId="31" fillId="2" borderId="3" xfId="0" applyNumberFormat="1" applyFont="1" applyFill="1" applyBorder="1" applyAlignment="1">
      <alignment horizontal="left" wrapText="1"/>
    </xf>
    <xf numFmtId="4" fontId="31" fillId="19" borderId="1" xfId="0" applyNumberFormat="1" applyFont="1" applyFill="1" applyBorder="1" applyAlignment="1">
      <alignment horizontal="right" wrapText="1"/>
    </xf>
    <xf numFmtId="4" fontId="30" fillId="2" borderId="2" xfId="0" applyNumberFormat="1" applyFont="1" applyFill="1" applyBorder="1" applyAlignment="1">
      <alignment horizontal="right" wrapText="1"/>
    </xf>
    <xf numFmtId="4" fontId="30" fillId="2" borderId="5" xfId="0" applyNumberFormat="1" applyFont="1" applyFill="1" applyBorder="1" applyAlignment="1">
      <alignment horizontal="right" wrapText="1"/>
    </xf>
    <xf numFmtId="4" fontId="30" fillId="2" borderId="3" xfId="0" applyNumberFormat="1" applyFont="1" applyFill="1" applyBorder="1" applyAlignment="1">
      <alignment horizontal="right" wrapText="1"/>
    </xf>
    <xf numFmtId="0" fontId="0" fillId="2" borderId="0" xfId="0" applyFill="1" applyAlignment="1">
      <alignment wrapText="1"/>
    </xf>
    <xf numFmtId="4" fontId="29" fillId="2" borderId="0" xfId="0" applyNumberFormat="1" applyFont="1" applyFill="1" applyAlignment="1">
      <alignment wrapText="1"/>
    </xf>
    <xf numFmtId="0" fontId="41" fillId="0" borderId="0" xfId="0" applyFont="1" applyAlignment="1">
      <alignment wrapText="1"/>
    </xf>
    <xf numFmtId="4" fontId="30" fillId="2" borderId="1" xfId="0" applyNumberFormat="1" applyFont="1" applyFill="1" applyBorder="1" applyAlignment="1">
      <alignment horizontal="right" wrapText="1"/>
    </xf>
    <xf numFmtId="4" fontId="121" fillId="0" borderId="0" xfId="0" applyNumberFormat="1" applyFont="1" applyAlignment="1">
      <alignment horizontal="center" vertical="center"/>
    </xf>
    <xf numFmtId="4" fontId="30" fillId="9" borderId="2" xfId="0" applyNumberFormat="1"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3" xfId="0" applyFill="1" applyBorder="1" applyAlignment="1">
      <alignment horizontal="center" vertical="center" wrapText="1"/>
    </xf>
    <xf numFmtId="4" fontId="29" fillId="0" borderId="1" xfId="0" applyNumberFormat="1" applyFont="1" applyFill="1" applyBorder="1" applyAlignment="1">
      <alignment horizontal="center" vertical="center"/>
    </xf>
    <xf numFmtId="4" fontId="27" fillId="0" borderId="1" xfId="0" applyNumberFormat="1" applyFont="1" applyFill="1" applyBorder="1"/>
    <xf numFmtId="4"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wrapText="1"/>
    </xf>
    <xf numFmtId="4" fontId="29" fillId="0" borderId="1" xfId="0" applyNumberFormat="1" applyFont="1" applyFill="1" applyBorder="1" applyAlignment="1">
      <alignment horizontal="center" vertical="center" wrapText="1"/>
    </xf>
  </cellXfs>
  <cellStyles count="6">
    <cellStyle name="Migliaia 2" xfId="3"/>
    <cellStyle name="Normale" xfId="0" builtinId="0"/>
    <cellStyle name="Normale 2" xfId="2"/>
    <cellStyle name="Normale 2 2" xfId="5"/>
    <cellStyle name="Valuta" xfId="1" builtinId="4"/>
    <cellStyle name="Valuta 2" xfId="4"/>
  </cellStyles>
  <dxfs count="0"/>
  <tableStyles count="0" defaultTableStyle="TableStyleMedium2" defaultPivotStyle="PivotStyleLight16"/>
  <colors>
    <mruColors>
      <color rgb="FF996600"/>
      <color rgb="FFC90784"/>
      <color rgb="FFF2FFD5"/>
      <color rgb="FFCCFF66"/>
      <color rgb="FFFFFFCC"/>
      <color rgb="FFCCCCFF"/>
      <color rgb="FFCC99FF"/>
      <color rgb="FFFF66FF"/>
      <color rgb="FFFFDB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brina.muzzi\Downloads\01%20MOBILITY%202023.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rina.muzzi\Downloads\02%20TRIBUTI%202023.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brina.muzzi\Downloads\03%20SMS%20%202023%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brina.muzzi\Downloads\05%20OSTELLO%202023.%20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brina.muzzi\Downloads\04%20BAR%202023.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abrina.muzzi\Downloads\06%20BAGNI%20PUBBLICI%202023%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avi dic.2023 stima x budget "/>
      <sheetName val="appunti budget 24"/>
      <sheetName val="RATEI PASSIVI 2023 "/>
      <sheetName val="RISCONTI COSTI  2023"/>
      <sheetName val="FATTURE DA EMETTERE "/>
      <sheetName val="RISCONTI PASSIVI "/>
      <sheetName val="FT. DA RICEVERE"/>
      <sheetName val="interessi attivi"/>
      <sheetName val="SEMPLICE 2023"/>
      <sheetName val="DETTAGLIO 2023"/>
      <sheetName val="dip.Mobility 2023"/>
      <sheetName val=" ricavi PRE23-24-25-26"/>
      <sheetName val="62,10,05 COSTR.INTERN.IMM.MATER"/>
      <sheetName val="64,05,100 ABBUONI E ARROTOND.IM"/>
      <sheetName val="64,05,501 prov.pubblicità"/>
      <sheetName val="64,05,502 soprav.attive"/>
      <sheetName val="64,05,503 proventi vari"/>
      <sheetName val="64,05,504 plusvalenze cess.beni"/>
      <sheetName val="64,05,507 soprav.att.cau"/>
      <sheetName val="64,05,508 soprav.att.parcometri"/>
      <sheetName val="64,05,510 sopr.att.fondo rischi"/>
      <sheetName val="64,05,512 soprav.attive indeduc"/>
      <sheetName val="64.05.514 SOPRAV.ATT.STO.P.F.M."/>
      <sheetName val="64,05,515 CRED.IMP.SUP.SP"/>
      <sheetName val="64,05,518 SOPRAVV.DA RIMBORSI"/>
      <sheetName val="64,05,519 CONTR.FO.PERDUTO"/>
      <sheetName val="64,05,520 SOPRAV. ATT. FAGIOLON"/>
      <sheetName val="64,05,517 CRED.IMP.INV.PUBBL.20"/>
      <sheetName val="64,05,522 CRED.PROV.SUPERAM.21"/>
      <sheetName val="64,05,523 CRED.PROV.SUPER.2022"/>
      <sheetName val="64,05,525 ALTRI PROV. rimb.gare"/>
      <sheetName val="64,05,526 sopr.att.inded.2022"/>
      <sheetName val="64,05,527 sop.att.deduc.23"/>
      <sheetName val="64,05,528 altr.ricavi lott.scon"/>
      <sheetName val="64,05,529 altr.ricavi bonus pub"/>
      <sheetName val="66,05,501 cancell.e stampati"/>
      <sheetName val="66,05,504 acq.beni cost.inf.mil"/>
      <sheetName val="66,05,505 prodotti consumo"/>
      <sheetName val="66,05,506 biglietti parcheg."/>
      <sheetName val="66,05,507 dispositivi covid"/>
      <sheetName val="66,30,37 carbur. e lubrific."/>
      <sheetName val="66,30,45  indumenti di lavoro"/>
      <sheetName val="68,05,57 manut. e rip.veicoli p"/>
      <sheetName val="68,05,320 SP.TELEFON.MANUTENZ.C"/>
      <sheetName val="68,05,501 emolum a profess.tecn"/>
      <sheetName val="68,05,502 energia elettr."/>
      <sheetName val="68,05,503 telefono"/>
      <sheetName val="68,05,504 rete telematica"/>
      <sheetName val="68,05,505 vigilanza"/>
      <sheetName val="68,05,506 viaggi e diarie"/>
      <sheetName val="68,05,508 oneri e spese bancari"/>
      <sheetName val="68,05,510 legali e notarili"/>
      <sheetName val="68,05,511 spese postali"/>
      <sheetName val="68,05,512 alberghi e ristoranti"/>
      <sheetName val="68,05,513 gas"/>
      <sheetName val="68,05,514 sp.varie document."/>
      <sheetName val="68,05,516 pubblic.reclam inserz"/>
      <sheetName val="68,05,517 trasporti"/>
      <sheetName val="68,05,520 sp.servizi"/>
      <sheetName val="68,05,521 acquedotto"/>
      <sheetName val="68,05,522 sp.per consulenze"/>
      <sheetName val="68,05,523 manut.aree verdi"/>
      <sheetName val="68,05,524 BUONI PASTO"/>
      <sheetName val="68,05,526 abbuoni e scont.passi"/>
      <sheetName val="68,05,527 sponsorizzaz"/>
      <sheetName val="68,05,528 spese per formaz."/>
      <sheetName val="68,05,529 spese serv.cau e parc"/>
      <sheetName val="68,05,531 sp.serv.acc.bus e sup"/>
      <sheetName val="68,05,532 pres,stazione"/>
      <sheetName val="68,05,533 sp.pulizia parcheggi"/>
      <sheetName val="68,05,534 sp.serv.trasp.valori"/>
      <sheetName val="68,05,535 serv.trasp.navetta"/>
      <sheetName val="68,05,536 serv.puliz.stadio"/>
      <sheetName val="68,05,537 comp.presid.cda"/>
      <sheetName val="68,05,538 comp.consig.di ammini"/>
      <sheetName val="68,05,539 comp.coll.sindac"/>
      <sheetName val="68,05,540 sp.canone unico"/>
      <sheetName val="68,05,541 oneri e sp.banc.cras"/>
      <sheetName val="68,05,542 oneri e commis.nexi"/>
      <sheetName val="68,05,543 manut.illum.emer.camp"/>
      <sheetName val="68,05,544 sp.consul.amianto"/>
      <sheetName val="68,05,545 servizio costo copia"/>
      <sheetName val="68,05,548 COMPENSO RSPP"/>
      <sheetName val="68,05,549 compenso REVISORE"/>
      <sheetName val="68,05,550 ELABORAZ.BUST.PAGA"/>
      <sheetName val="68,05,551 COMP.MEDICO COMP."/>
      <sheetName val="68,05,552 MANUT.SISTEMA INFORM."/>
      <sheetName val="68,05,553 comp.att.uff.stam.sit"/>
      <sheetName val="68,05,554 COMP.RESP.PRIVACY"/>
      <sheetName val="68,05,555 CONS.FISC.INTERM.TELE"/>
      <sheetName val="68,05,556 comp.org.vigilanza"/>
      <sheetName val="68,05,557 comp.revis.qualità au"/>
      <sheetName val="68,05,558 oneri comm.bancasella"/>
      <sheetName val="68,05,559 oneri commiss.NAYAX"/>
      <sheetName val="68,05,560 oneri commiss.paypall"/>
      <sheetName val="68,05,561 manu. uffici galleria"/>
      <sheetName val="68,05,563 ALTRE SP.TELEFON.P"/>
      <sheetName val="68,05,564 MANUT.ANTINC.IL CAMPO"/>
      <sheetName val="68,05,565 CONTR.ASS.AUT.DESIGNA"/>
      <sheetName val="68,05,566 CONT.ASS. IM.ELETTR"/>
      <sheetName val="68,05,567 CONT.ASS. ANTINC."/>
      <sheetName val="68,05,568 CONT.ASS. PARCOMETR"/>
      <sheetName val="68,05,569 CONTR.ASSIT.SCALE MOB"/>
      <sheetName val="68,05,570 CONTR.ASS.SERVER PRIV"/>
      <sheetName val="68,05,571 cont.assit.progr.cont"/>
      <sheetName val="68,05,572 contr.assist.fast par"/>
      <sheetName val="68,05,573 contr.assis.ups"/>
      <sheetName val="68,05,574 contr.ass.videoso-all"/>
      <sheetName val="68,05,575 contr.assis.contabanc"/>
      <sheetName val="68,05,576 cont.assis.Maggioli"/>
      <sheetName val="68,05,577 man.extr.antincendio"/>
      <sheetName val="68,05,578 man.exrtra imp.elettr"/>
      <sheetName val="68,05,579 man.inter.parcom.parc"/>
      <sheetName val="68,05,580 man.extra fast park"/>
      <sheetName val="68,05,581 manut.cert.risal.asce"/>
      <sheetName val="68,05,582 man.extra cont.contab"/>
      <sheetName val="68,05,583 manu.segnal.orizzont"/>
      <sheetName val="68,05,584 manut.paviment.strad."/>
      <sheetName val="68,05,587 contr.assist.d-pass"/>
      <sheetName val="68,05,588 comp.dire.lav.uff"/>
      <sheetName val="68,05,589 comp.direz.antinc.cam"/>
      <sheetName val="68,05,590 comp.dir.lav.adeg.ill"/>
      <sheetName val="68,05,591 comp.illumin.5 parch."/>
      <sheetName val="68,05,592 contr.ass.serv.aci"/>
      <sheetName val="68,05,593 assic.furto incasso "/>
      <sheetName val="68,05,594 ass.carri soccorso"/>
      <sheetName val="68,05,596 assic.incendio"/>
      <sheetName val="68,05,597 assic. imp.app elettr"/>
      <sheetName val="68,05,598 ass. infort. dip.e di"/>
      <sheetName val="68,05,599 ass.furto e comp.auto"/>
      <sheetName val="68,05,600 assic. cauzione s.min"/>
      <sheetName val="68,05,601 ass. cauz. via roma"/>
      <sheetName val="68,05,602 ass. cauz. pannilungh"/>
      <sheetName val="68,05,603 assic. cauzione stadi"/>
      <sheetName val="68,05,604 assic. furto parcomet"/>
      <sheetName val="68,05,605 assic.cauz.viale fran"/>
      <sheetName val="68,05,606 ass. cauz. pescaia"/>
      <sheetName val="68,05,607 assic.cauz.piazza ame"/>
      <sheetName val="68,05,608 assic.cauz.bastianini"/>
      <sheetName val="68,05,609 resp civile cda-coll."/>
      <sheetName val="68,05,610 ass. rct-rco"/>
      <sheetName val="68,05,611 ass.tutela legale pen"/>
      <sheetName val="68,05,612 ass. tut.leg.imprese"/>
      <sheetName val="68,05,613 ass. danni patrim."/>
      <sheetName val="68,05,614 ass. bike sharing"/>
      <sheetName val="68,05,615 ass.RCA automezzi"/>
      <sheetName val="68,05,616 ass. inf. cond.panda"/>
      <sheetName val="68,05,617 ass.inf.cond.doblò"/>
      <sheetName val="68,05,618 ass. kasko dip"/>
      <sheetName val="68,05,619 CONTR.ASSI.SITO WEB "/>
      <sheetName val="68,05,620 contr.ass.appar.lan"/>
      <sheetName val="68,05,621 CONTR.ASS.OCCUPAZ."/>
      <sheetName val="68,05,622 MANUT.EDILI"/>
      <sheetName val="68,05,623 MANUT.CARPENTERIA"/>
      <sheetName val="68,05,624 man.atti vand.parch-"/>
      <sheetName val="68,05,625 manutenz.att.vand.ztl"/>
      <sheetName val="68,05,626 manut.gest.per.ztl"/>
      <sheetName val="68,05,627 manut.segn.stradale"/>
      <sheetName val="68,05,628 rimb.pie'di lista"/>
      <sheetName val="68,05,629 spese serv.sanificaz."/>
      <sheetName val="68,05,630 manut.ill.5parcheggi"/>
      <sheetName val="68,05,631 legali e not.extra"/>
      <sheetName val="68,05,632 VISITE MED.OBBL.DIP"/>
      <sheetName val="68,05,633 servizi derattizz."/>
      <sheetName val="68,05,634 CANONE SUITE LOG PRIV"/>
      <sheetName val="68.05.635 CANONE LICENZA TEAMWI"/>
      <sheetName val="68,05,636 CANONE GUACAM.SMART "/>
      <sheetName val="68,05,637 assicur. RSPP"/>
      <sheetName val="68,05,638 CONTR. ASSIST.SISMIC"/>
      <sheetName val="68,05,639 SERVIZ.AMMINSTR."/>
      <sheetName val="68,05,640 CANONI ASSIST.SOFTWAR"/>
      <sheetName val="68,05,641 COMM.NEXI ZTL"/>
      <sheetName val="68,05,642 ONERI SPESE BANC.ZTL"/>
      <sheetName val="68,05,643 VIGILANZA P.UNICO"/>
      <sheetName val="68,05,644 CON.ASS.ELET-IDRAU pu"/>
      <sheetName val="68,05,646 CON.ASS.ALLAR.P.UNICO"/>
      <sheetName val="68,05,647 CANONI POS ZTL"/>
      <sheetName val="68,05,648 CANONI POS NEXI MOBIL"/>
      <sheetName val="68,05,649 VIGIL.ARM.PARK.DUOMO"/>
      <sheetName val="68,05,650 CAN.WHISTLEBLOWING"/>
      <sheetName val="68,05,910 SP.FORMAZ.SMS"/>
      <sheetName val="70,05,501 noleggio fotopiatrici"/>
      <sheetName val="70,05,503 nol.suite.log.privacy"/>
      <sheetName val="70,05,509 AFFITTO P.TO UNICO 75"/>
      <sheetName val="70,05,510 NOLEGGIO PC SILOG"/>
      <sheetName val="70,05,511 NOLEGG.CELLUL"/>
      <sheetName val="70,05,512 NOLEGG.CONTAINER"/>
      <sheetName val="72,05,010 salari e stip."/>
      <sheetName val="72,05,080 rimb.piedilista.dipen"/>
      <sheetName val="72,05,510 premi dipendenti"/>
      <sheetName val="72,05,511 premdio dirigente"/>
      <sheetName val="72,15,005 oneri socia.inps"/>
      <sheetName val="72,15,025 oner.soc.inail"/>
      <sheetName val="72,15,593 altri on.soc.dip.te.i"/>
      <sheetName val="72,20,005 TFR"/>
      <sheetName val="72,25,005 acc.fdo.trat.quies."/>
      <sheetName val="72,25,010 tratt.prev.integ.tIND"/>
      <sheetName val="72,30,010 altri costi del perso"/>
      <sheetName val="72,30,48 costi p.general.dip "/>
      <sheetName val="83,05,501 ACC. CICLICHE"/>
      <sheetName val="84,05,005 IMP DI BOLLO"/>
      <sheetName val="84,05,20 IMPOSTA REGISTRO"/>
      <sheetName val="84,05,70  diritto camerale"/>
      <sheetName val="84,05,90 altre imp. e tasse ind"/>
      <sheetName val="84,05,100 imposte e tass.inded"/>
      <sheetName val="84,05,501 tasse di prop.20"/>
      <sheetName val="84,05,502 parz.ded."/>
      <sheetName val="84,05,503 imp.di bollo"/>
      <sheetName val="84,05,504 tass.vid.lib.soc"/>
      <sheetName val="84,05,505 IMPOSTA COM.IMU"/>
      <sheetName val="84,10,005 PERDITE SU CREDITI"/>
      <sheetName val="84,10,15 abbon.giornali riviste"/>
      <sheetName val="84,10,40 minisval.ordinar. imp."/>
      <sheetName val="84,10,55 SOPRAV.PASS.INDED"/>
      <sheetName val="84,10,0090 abbuon.arrotnd. pass"/>
      <sheetName val="84,10,501 SOPRA.CAU"/>
      <sheetName val="84,10,502 SOPRAV.PARCOM."/>
      <sheetName val="84,10,503 SOPRAV.PASSIVE"/>
      <sheetName val="84,10,504 QUOTE ASSOC."/>
      <sheetName val="84,10,505 VALORI BOLL"/>
      <sheetName val="84,10,506 NETTEZZ.URB"/>
      <sheetName val="84,10,507 CERTIF.VARIE"/>
      <sheetName val="84,10,508 VISUR.RECUP.CRED."/>
      <sheetName val="84,10,513 sopr.pass.rimb.cau"/>
      <sheetName val="84,10,514 sopr.pass.rimb.parcom"/>
      <sheetName val="84,10,515 sopr.pass.rimb.vari"/>
      <sheetName val="84,10,851 sopravv.pass.bagni pu"/>
      <sheetName val="87,20,35 int.attivi lordi"/>
      <sheetName val="87,20,501 ABB.SCONT.ATTIVI"/>
      <sheetName val="80,20,10 riman.finali"/>
      <sheetName val="88,20,15 INT.PASS. MUTUI"/>
      <sheetName val="88,20,504 INT.PASS. MUT.CRAS 21"/>
      <sheetName val="91,05,010 SVALUT.PARTEC"/>
      <sheetName val="96,05,10 irap dell'esercizio"/>
      <sheetName val="96,05,15 ires dell'esercizio"/>
      <sheetName val="96,05,15 imposte antici.storno"/>
      <sheetName val="96,10,503 IMPOST.ANTICIP.CICL"/>
      <sheetName val="96,10,507 - IMPOST.ANTICI.PREMI"/>
      <sheetName val=" invest-costi fabiani vecchio"/>
      <sheetName val="AMMORT.vecch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20">
          <cell r="I120">
            <v>3500</v>
          </cell>
        </row>
        <row r="130">
          <cell r="I130">
            <v>3500</v>
          </cell>
        </row>
        <row r="140">
          <cell r="I140">
            <v>3500</v>
          </cell>
        </row>
      </sheetData>
      <sheetData sheetId="36">
        <row r="143">
          <cell r="I143">
            <v>16000</v>
          </cell>
        </row>
        <row r="153">
          <cell r="I153">
            <v>16000</v>
          </cell>
        </row>
        <row r="163">
          <cell r="I163">
            <v>16000</v>
          </cell>
        </row>
      </sheetData>
      <sheetData sheetId="37">
        <row r="95">
          <cell r="I95">
            <v>3000</v>
          </cell>
        </row>
        <row r="105">
          <cell r="I105">
            <v>3000</v>
          </cell>
        </row>
        <row r="115">
          <cell r="I115">
            <v>3000</v>
          </cell>
        </row>
      </sheetData>
      <sheetData sheetId="38">
        <row r="78">
          <cell r="I78">
            <v>19000</v>
          </cell>
        </row>
        <row r="88">
          <cell r="I88">
            <v>19000</v>
          </cell>
        </row>
        <row r="98">
          <cell r="I98">
            <v>19000</v>
          </cell>
        </row>
      </sheetData>
      <sheetData sheetId="39">
        <row r="64">
          <cell r="I64">
            <v>0</v>
          </cell>
        </row>
        <row r="74">
          <cell r="I74">
            <v>0</v>
          </cell>
        </row>
        <row r="84">
          <cell r="I84">
            <v>0</v>
          </cell>
        </row>
      </sheetData>
      <sheetData sheetId="40">
        <row r="101">
          <cell r="I101">
            <v>6000</v>
          </cell>
        </row>
        <row r="111">
          <cell r="I111">
            <v>6000</v>
          </cell>
        </row>
        <row r="121">
          <cell r="I121">
            <v>6000</v>
          </cell>
        </row>
      </sheetData>
      <sheetData sheetId="41">
        <row r="58">
          <cell r="I58">
            <v>1700</v>
          </cell>
        </row>
        <row r="68">
          <cell r="I68">
            <v>1700</v>
          </cell>
        </row>
        <row r="78">
          <cell r="I78">
            <v>1700</v>
          </cell>
        </row>
      </sheetData>
      <sheetData sheetId="42">
        <row r="110">
          <cell r="I110">
            <v>4000</v>
          </cell>
        </row>
        <row r="120">
          <cell r="I120">
            <v>4000</v>
          </cell>
        </row>
      </sheetData>
      <sheetData sheetId="43">
        <row r="89">
          <cell r="I89">
            <v>800</v>
          </cell>
        </row>
        <row r="99">
          <cell r="I99">
            <v>800</v>
          </cell>
        </row>
        <row r="109">
          <cell r="I109">
            <v>800</v>
          </cell>
        </row>
      </sheetData>
      <sheetData sheetId="44">
        <row r="69">
          <cell r="I69">
            <v>5000</v>
          </cell>
        </row>
        <row r="79">
          <cell r="I79">
            <v>5000</v>
          </cell>
        </row>
        <row r="89">
          <cell r="I89">
            <v>5000</v>
          </cell>
        </row>
      </sheetData>
      <sheetData sheetId="45">
        <row r="187">
          <cell r="I187">
            <v>416000</v>
          </cell>
        </row>
        <row r="197">
          <cell r="I197">
            <v>416000</v>
          </cell>
        </row>
        <row r="207">
          <cell r="I207">
            <v>416000</v>
          </cell>
        </row>
      </sheetData>
      <sheetData sheetId="46">
        <row r="417">
          <cell r="I417">
            <v>19000</v>
          </cell>
        </row>
        <row r="427">
          <cell r="I427">
            <v>19000</v>
          </cell>
        </row>
        <row r="437">
          <cell r="I437">
            <v>19000</v>
          </cell>
        </row>
      </sheetData>
      <sheetData sheetId="47">
        <row r="313">
          <cell r="I313">
            <v>69840</v>
          </cell>
        </row>
        <row r="323">
          <cell r="I323">
            <v>69840</v>
          </cell>
        </row>
        <row r="333">
          <cell r="I333">
            <v>69840</v>
          </cell>
        </row>
      </sheetData>
      <sheetData sheetId="48">
        <row r="60">
          <cell r="I60">
            <v>960</v>
          </cell>
        </row>
        <row r="70">
          <cell r="I70">
            <v>960</v>
          </cell>
        </row>
        <row r="80">
          <cell r="I80">
            <v>960</v>
          </cell>
        </row>
      </sheetData>
      <sheetData sheetId="49"/>
      <sheetData sheetId="50">
        <row r="135">
          <cell r="I135">
            <v>13000</v>
          </cell>
        </row>
        <row r="145">
          <cell r="I145">
            <v>13000</v>
          </cell>
        </row>
        <row r="155">
          <cell r="I155">
            <v>13000</v>
          </cell>
        </row>
      </sheetData>
      <sheetData sheetId="51">
        <row r="110">
          <cell r="I110">
            <v>5712.74</v>
          </cell>
        </row>
        <row r="120">
          <cell r="I120">
            <v>5712.74</v>
          </cell>
        </row>
        <row r="130">
          <cell r="I130">
            <v>5712.74</v>
          </cell>
        </row>
      </sheetData>
      <sheetData sheetId="52">
        <row r="79">
          <cell r="I79">
            <v>180</v>
          </cell>
        </row>
        <row r="89">
          <cell r="I89">
            <v>180</v>
          </cell>
        </row>
        <row r="99">
          <cell r="I99">
            <v>180</v>
          </cell>
        </row>
      </sheetData>
      <sheetData sheetId="53">
        <row r="75">
          <cell r="I75">
            <v>12000</v>
          </cell>
        </row>
        <row r="85">
          <cell r="I85">
            <v>12000</v>
          </cell>
        </row>
        <row r="95">
          <cell r="I95">
            <v>12000</v>
          </cell>
        </row>
      </sheetData>
      <sheetData sheetId="54">
        <row r="97">
          <cell r="I97">
            <v>15000</v>
          </cell>
        </row>
        <row r="107">
          <cell r="I107">
            <v>15000</v>
          </cell>
        </row>
        <row r="117">
          <cell r="I117">
            <v>15000</v>
          </cell>
        </row>
      </sheetData>
      <sheetData sheetId="55">
        <row r="502">
          <cell r="I502">
            <v>5000</v>
          </cell>
        </row>
        <row r="512">
          <cell r="I512">
            <v>5000</v>
          </cell>
        </row>
        <row r="522">
          <cell r="I522">
            <v>5000</v>
          </cell>
        </row>
      </sheetData>
      <sheetData sheetId="56">
        <row r="102">
          <cell r="I102">
            <v>40000</v>
          </cell>
        </row>
        <row r="112">
          <cell r="I112">
            <v>40000</v>
          </cell>
        </row>
        <row r="122">
          <cell r="I122">
            <v>40000</v>
          </cell>
        </row>
      </sheetData>
      <sheetData sheetId="57">
        <row r="117">
          <cell r="I117">
            <v>1100</v>
          </cell>
        </row>
        <row r="127">
          <cell r="I127">
            <v>1100</v>
          </cell>
        </row>
        <row r="137">
          <cell r="I137">
            <v>1100</v>
          </cell>
        </row>
      </sheetData>
      <sheetData sheetId="58">
        <row r="188">
          <cell r="I188">
            <v>9512</v>
          </cell>
        </row>
        <row r="198">
          <cell r="I198">
            <v>9512</v>
          </cell>
        </row>
        <row r="208">
          <cell r="I208">
            <v>9512</v>
          </cell>
        </row>
      </sheetData>
      <sheetData sheetId="59">
        <row r="275">
          <cell r="I275">
            <v>25000</v>
          </cell>
        </row>
        <row r="285">
          <cell r="I285">
            <v>25000</v>
          </cell>
        </row>
        <row r="295">
          <cell r="I295">
            <v>25000</v>
          </cell>
        </row>
      </sheetData>
      <sheetData sheetId="60">
        <row r="50">
          <cell r="I50">
            <v>9520</v>
          </cell>
        </row>
        <row r="60">
          <cell r="I60">
            <v>9520</v>
          </cell>
        </row>
        <row r="70">
          <cell r="I70">
            <v>9520</v>
          </cell>
        </row>
      </sheetData>
      <sheetData sheetId="61">
        <row r="69">
          <cell r="I69">
            <v>55000</v>
          </cell>
        </row>
        <row r="79">
          <cell r="I79">
            <v>55000</v>
          </cell>
        </row>
        <row r="89">
          <cell r="I89">
            <v>55000</v>
          </cell>
        </row>
      </sheetData>
      <sheetData sheetId="62">
        <row r="101">
          <cell r="I101">
            <v>47000</v>
          </cell>
        </row>
        <row r="111">
          <cell r="I111">
            <v>47000</v>
          </cell>
        </row>
        <row r="121">
          <cell r="I121">
            <v>47000</v>
          </cell>
        </row>
      </sheetData>
      <sheetData sheetId="63">
        <row r="92">
          <cell r="I92">
            <v>12</v>
          </cell>
        </row>
        <row r="102">
          <cell r="I102">
            <v>12</v>
          </cell>
        </row>
        <row r="112">
          <cell r="I112">
            <v>12</v>
          </cell>
        </row>
      </sheetData>
      <sheetData sheetId="64">
        <row r="66">
          <cell r="I66">
            <v>16200</v>
          </cell>
        </row>
        <row r="76">
          <cell r="I76">
            <v>16200</v>
          </cell>
        </row>
        <row r="86">
          <cell r="I86">
            <v>16200</v>
          </cell>
        </row>
      </sheetData>
      <sheetData sheetId="65">
        <row r="94">
          <cell r="I94">
            <v>7200</v>
          </cell>
        </row>
        <row r="104">
          <cell r="I104">
            <v>7200</v>
          </cell>
        </row>
        <row r="114">
          <cell r="I114">
            <v>7200</v>
          </cell>
        </row>
      </sheetData>
      <sheetData sheetId="66"/>
      <sheetData sheetId="67">
        <row r="129">
          <cell r="I129">
            <v>964000</v>
          </cell>
        </row>
        <row r="139">
          <cell r="I139">
            <v>964000</v>
          </cell>
        </row>
        <row r="149">
          <cell r="I149">
            <v>964000</v>
          </cell>
        </row>
      </sheetData>
      <sheetData sheetId="68"/>
      <sheetData sheetId="69">
        <row r="225">
          <cell r="I225">
            <v>197290.93</v>
          </cell>
        </row>
        <row r="235">
          <cell r="I235">
            <v>197290.93</v>
          </cell>
        </row>
        <row r="245">
          <cell r="I245">
            <v>197290.93</v>
          </cell>
        </row>
      </sheetData>
      <sheetData sheetId="70">
        <row r="154">
          <cell r="I154">
            <v>5900</v>
          </cell>
        </row>
        <row r="164">
          <cell r="I164">
            <v>5900</v>
          </cell>
        </row>
        <row r="174">
          <cell r="I174">
            <v>5900</v>
          </cell>
        </row>
      </sheetData>
      <sheetData sheetId="71">
        <row r="92">
          <cell r="I92">
            <v>80000</v>
          </cell>
        </row>
        <row r="102">
          <cell r="I102">
            <v>80000</v>
          </cell>
        </row>
        <row r="112">
          <cell r="I112">
            <v>80000</v>
          </cell>
        </row>
      </sheetData>
      <sheetData sheetId="72">
        <row r="77">
          <cell r="I77">
            <v>0</v>
          </cell>
        </row>
        <row r="87">
          <cell r="I87">
            <v>0</v>
          </cell>
        </row>
        <row r="97">
          <cell r="I97">
            <v>0</v>
          </cell>
        </row>
      </sheetData>
      <sheetData sheetId="73">
        <row r="130">
          <cell r="I130">
            <v>11128.68</v>
          </cell>
        </row>
        <row r="140">
          <cell r="I140">
            <v>11128.68</v>
          </cell>
        </row>
        <row r="150">
          <cell r="I150">
            <v>11128.68</v>
          </cell>
        </row>
      </sheetData>
      <sheetData sheetId="74">
        <row r="122">
          <cell r="I122">
            <v>8250</v>
          </cell>
        </row>
        <row r="132">
          <cell r="I132">
            <v>8250</v>
          </cell>
        </row>
        <row r="142">
          <cell r="I142">
            <v>8250</v>
          </cell>
        </row>
      </sheetData>
      <sheetData sheetId="75">
        <row r="160">
          <cell r="I160">
            <v>12420</v>
          </cell>
        </row>
        <row r="170">
          <cell r="I170">
            <v>12420</v>
          </cell>
        </row>
        <row r="180">
          <cell r="I180">
            <v>12420</v>
          </cell>
        </row>
      </sheetData>
      <sheetData sheetId="76">
        <row r="69">
          <cell r="I69">
            <v>2500000</v>
          </cell>
        </row>
        <row r="79">
          <cell r="I79">
            <v>2500000</v>
          </cell>
        </row>
        <row r="89">
          <cell r="I89">
            <v>2500000</v>
          </cell>
        </row>
      </sheetData>
      <sheetData sheetId="77">
        <row r="117">
          <cell r="I117">
            <v>2100</v>
          </cell>
        </row>
        <row r="127">
          <cell r="I127">
            <v>2100</v>
          </cell>
        </row>
        <row r="137">
          <cell r="I137">
            <v>2100</v>
          </cell>
        </row>
      </sheetData>
      <sheetData sheetId="78">
        <row r="210">
          <cell r="I210">
            <v>62500</v>
          </cell>
        </row>
        <row r="220">
          <cell r="I220">
            <v>62500</v>
          </cell>
        </row>
        <row r="230">
          <cell r="I230">
            <v>62500</v>
          </cell>
        </row>
      </sheetData>
      <sheetData sheetId="79"/>
      <sheetData sheetId="80"/>
      <sheetData sheetId="81">
        <row r="164">
          <cell r="I164">
            <v>6900</v>
          </cell>
        </row>
        <row r="174">
          <cell r="I174">
            <v>6900</v>
          </cell>
        </row>
        <row r="184">
          <cell r="I184">
            <v>6900</v>
          </cell>
        </row>
      </sheetData>
      <sheetData sheetId="82"/>
      <sheetData sheetId="83">
        <row r="84">
          <cell r="I84">
            <v>4680</v>
          </cell>
        </row>
        <row r="94">
          <cell r="I94">
            <v>4680</v>
          </cell>
        </row>
        <row r="104">
          <cell r="I104">
            <v>4680</v>
          </cell>
        </row>
      </sheetData>
      <sheetData sheetId="84">
        <row r="109">
          <cell r="I109">
            <v>9100</v>
          </cell>
        </row>
        <row r="119">
          <cell r="I119">
            <v>9100</v>
          </cell>
        </row>
        <row r="129">
          <cell r="I129">
            <v>9100</v>
          </cell>
        </row>
      </sheetData>
      <sheetData sheetId="85">
        <row r="62">
          <cell r="I62">
            <v>1222</v>
          </cell>
        </row>
        <row r="73">
          <cell r="I73">
            <v>1222</v>
          </cell>
        </row>
        <row r="84">
          <cell r="I84">
            <v>1222</v>
          </cell>
        </row>
      </sheetData>
      <sheetData sheetId="86">
        <row r="140">
          <cell r="I140">
            <v>30000</v>
          </cell>
        </row>
        <row r="150">
          <cell r="I150">
            <v>30000</v>
          </cell>
        </row>
        <row r="160">
          <cell r="I160">
            <v>30000</v>
          </cell>
        </row>
      </sheetData>
      <sheetData sheetId="87">
        <row r="93">
          <cell r="I93">
            <v>20000</v>
          </cell>
        </row>
        <row r="103">
          <cell r="I103">
            <v>20000</v>
          </cell>
        </row>
        <row r="113">
          <cell r="I113">
            <v>20000</v>
          </cell>
        </row>
      </sheetData>
      <sheetData sheetId="88">
        <row r="55">
          <cell r="I55">
            <v>2600</v>
          </cell>
        </row>
        <row r="65">
          <cell r="I65">
            <v>2600</v>
          </cell>
        </row>
        <row r="75">
          <cell r="I75">
            <v>2600</v>
          </cell>
        </row>
      </sheetData>
      <sheetData sheetId="89">
        <row r="76">
          <cell r="I76">
            <v>14900</v>
          </cell>
        </row>
        <row r="86">
          <cell r="I86">
            <v>14900</v>
          </cell>
        </row>
        <row r="96">
          <cell r="I96">
            <v>14900</v>
          </cell>
        </row>
      </sheetData>
      <sheetData sheetId="90">
        <row r="78">
          <cell r="I78">
            <v>4640</v>
          </cell>
        </row>
        <row r="88">
          <cell r="I88">
            <v>4640</v>
          </cell>
        </row>
        <row r="98">
          <cell r="I98">
            <v>4640</v>
          </cell>
        </row>
      </sheetData>
      <sheetData sheetId="91">
        <row r="62">
          <cell r="I62">
            <v>6240</v>
          </cell>
        </row>
        <row r="72">
          <cell r="I72">
            <v>6240</v>
          </cell>
        </row>
        <row r="82">
          <cell r="I82">
            <v>6240</v>
          </cell>
        </row>
      </sheetData>
      <sheetData sheetId="92">
        <row r="370">
          <cell r="I370">
            <v>700</v>
          </cell>
        </row>
        <row r="380">
          <cell r="I380">
            <v>700</v>
          </cell>
        </row>
        <row r="390">
          <cell r="I390">
            <v>700</v>
          </cell>
        </row>
      </sheetData>
      <sheetData sheetId="93">
        <row r="106">
          <cell r="I106">
            <v>0</v>
          </cell>
        </row>
        <row r="116">
          <cell r="I116">
            <v>0</v>
          </cell>
        </row>
        <row r="126">
          <cell r="I126">
            <v>0</v>
          </cell>
        </row>
      </sheetData>
      <sheetData sheetId="94"/>
      <sheetData sheetId="95"/>
      <sheetData sheetId="96">
        <row r="88">
          <cell r="I88">
            <v>0</v>
          </cell>
        </row>
        <row r="98">
          <cell r="I98">
            <v>0</v>
          </cell>
        </row>
        <row r="108">
          <cell r="I108">
            <v>0</v>
          </cell>
        </row>
      </sheetData>
      <sheetData sheetId="97"/>
      <sheetData sheetId="98">
        <row r="110">
          <cell r="I110">
            <v>175740</v>
          </cell>
        </row>
        <row r="120">
          <cell r="I120">
            <v>175740</v>
          </cell>
        </row>
        <row r="130">
          <cell r="I130">
            <v>175740</v>
          </cell>
        </row>
      </sheetData>
      <sheetData sheetId="99">
        <row r="81">
          <cell r="I81">
            <v>19500</v>
          </cell>
        </row>
        <row r="91">
          <cell r="I91">
            <v>19500</v>
          </cell>
        </row>
        <row r="101">
          <cell r="I101">
            <v>19500</v>
          </cell>
        </row>
      </sheetData>
      <sheetData sheetId="100">
        <row r="76">
          <cell r="I76">
            <v>23500</v>
          </cell>
        </row>
        <row r="86">
          <cell r="I86">
            <v>23500</v>
          </cell>
        </row>
        <row r="96">
          <cell r="I96">
            <v>23500</v>
          </cell>
        </row>
      </sheetData>
      <sheetData sheetId="101">
        <row r="93">
          <cell r="I93">
            <v>8800</v>
          </cell>
        </row>
        <row r="103">
          <cell r="I103">
            <v>8800</v>
          </cell>
        </row>
        <row r="113">
          <cell r="I113">
            <v>8800</v>
          </cell>
        </row>
      </sheetData>
      <sheetData sheetId="102">
        <row r="100">
          <cell r="I100">
            <v>74800</v>
          </cell>
        </row>
        <row r="110">
          <cell r="I110">
            <v>74800</v>
          </cell>
        </row>
        <row r="120">
          <cell r="I120">
            <v>74800</v>
          </cell>
        </row>
      </sheetData>
      <sheetData sheetId="103"/>
      <sheetData sheetId="104">
        <row r="98">
          <cell r="I98">
            <v>11900</v>
          </cell>
        </row>
        <row r="108">
          <cell r="I108">
            <v>11900</v>
          </cell>
        </row>
        <row r="118">
          <cell r="I118">
            <v>11900</v>
          </cell>
        </row>
      </sheetData>
      <sheetData sheetId="105">
        <row r="62">
          <cell r="I62">
            <v>12500</v>
          </cell>
        </row>
        <row r="72">
          <cell r="I72">
            <v>12500</v>
          </cell>
        </row>
        <row r="82">
          <cell r="I82">
            <v>12500</v>
          </cell>
        </row>
      </sheetData>
      <sheetData sheetId="106">
        <row r="71">
          <cell r="I71">
            <v>4120</v>
          </cell>
        </row>
        <row r="81">
          <cell r="I81">
            <v>4120</v>
          </cell>
        </row>
        <row r="91">
          <cell r="I91">
            <v>4120</v>
          </cell>
        </row>
      </sheetData>
      <sheetData sheetId="107">
        <row r="71">
          <cell r="I71">
            <v>24000</v>
          </cell>
        </row>
        <row r="81">
          <cell r="I81">
            <v>24000</v>
          </cell>
        </row>
        <row r="91">
          <cell r="I91">
            <v>24000</v>
          </cell>
        </row>
      </sheetData>
      <sheetData sheetId="108">
        <row r="51">
          <cell r="I51">
            <v>640</v>
          </cell>
        </row>
        <row r="61">
          <cell r="I61">
            <v>640</v>
          </cell>
        </row>
        <row r="71">
          <cell r="I71">
            <v>640</v>
          </cell>
        </row>
      </sheetData>
      <sheetData sheetId="109">
        <row r="77">
          <cell r="I77">
            <v>5600</v>
          </cell>
        </row>
        <row r="87">
          <cell r="I87">
            <v>5600</v>
          </cell>
        </row>
        <row r="97">
          <cell r="I97">
            <v>5600</v>
          </cell>
        </row>
      </sheetData>
      <sheetData sheetId="110">
        <row r="106">
          <cell r="I106">
            <v>18000</v>
          </cell>
        </row>
        <row r="116">
          <cell r="I116">
            <v>18000</v>
          </cell>
        </row>
        <row r="126">
          <cell r="I126">
            <v>18000</v>
          </cell>
        </row>
      </sheetData>
      <sheetData sheetId="111">
        <row r="86">
          <cell r="I86">
            <v>60000</v>
          </cell>
        </row>
        <row r="96">
          <cell r="I96">
            <v>60000</v>
          </cell>
        </row>
        <row r="106">
          <cell r="I106">
            <v>60000</v>
          </cell>
        </row>
      </sheetData>
      <sheetData sheetId="112">
        <row r="145">
          <cell r="I145">
            <v>30000</v>
          </cell>
        </row>
        <row r="155">
          <cell r="I155">
            <v>38000</v>
          </cell>
        </row>
        <row r="165">
          <cell r="I165">
            <v>30000</v>
          </cell>
        </row>
      </sheetData>
      <sheetData sheetId="113">
        <row r="49">
          <cell r="I49">
            <v>10000</v>
          </cell>
        </row>
        <row r="59">
          <cell r="I59">
            <v>10000</v>
          </cell>
        </row>
        <row r="69">
          <cell r="I69">
            <v>10000</v>
          </cell>
        </row>
      </sheetData>
      <sheetData sheetId="114">
        <row r="339">
          <cell r="I339">
            <v>300000</v>
          </cell>
        </row>
        <row r="349">
          <cell r="I349">
            <v>300000</v>
          </cell>
        </row>
        <row r="359">
          <cell r="I359">
            <v>300000</v>
          </cell>
        </row>
      </sheetData>
      <sheetData sheetId="115"/>
      <sheetData sheetId="116">
        <row r="50">
          <cell r="I50">
            <v>30000</v>
          </cell>
        </row>
        <row r="60">
          <cell r="I60">
            <v>30000</v>
          </cell>
        </row>
        <row r="70">
          <cell r="I70">
            <v>30000</v>
          </cell>
        </row>
      </sheetData>
      <sheetData sheetId="117">
        <row r="45">
          <cell r="I45">
            <v>0</v>
          </cell>
        </row>
        <row r="55">
          <cell r="I55">
            <v>0</v>
          </cell>
        </row>
      </sheetData>
      <sheetData sheetId="118">
        <row r="64">
          <cell r="I64">
            <v>13300</v>
          </cell>
        </row>
        <row r="74">
          <cell r="I74">
            <v>13300</v>
          </cell>
        </row>
        <row r="84">
          <cell r="I84">
            <v>13300</v>
          </cell>
        </row>
      </sheetData>
      <sheetData sheetId="119"/>
      <sheetData sheetId="120"/>
      <sheetData sheetId="121"/>
      <sheetData sheetId="122"/>
      <sheetData sheetId="123">
        <row r="67">
          <cell r="I67">
            <v>565</v>
          </cell>
        </row>
        <row r="77">
          <cell r="I77">
            <v>565</v>
          </cell>
        </row>
        <row r="87">
          <cell r="I87">
            <v>565</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ow r="71">
          <cell r="I71">
            <v>2080</v>
          </cell>
        </row>
        <row r="81">
          <cell r="I81">
            <v>2080</v>
          </cell>
        </row>
        <row r="91">
          <cell r="I91">
            <v>2080</v>
          </cell>
        </row>
      </sheetData>
      <sheetData sheetId="150">
        <row r="66">
          <cell r="I66">
            <v>6500</v>
          </cell>
        </row>
        <row r="76">
          <cell r="I76">
            <v>6500</v>
          </cell>
        </row>
        <row r="86">
          <cell r="I86">
            <v>6500</v>
          </cell>
        </row>
      </sheetData>
      <sheetData sheetId="151"/>
      <sheetData sheetId="152">
        <row r="61">
          <cell r="I61">
            <v>80000</v>
          </cell>
        </row>
        <row r="71">
          <cell r="I71">
            <v>80000</v>
          </cell>
        </row>
        <row r="81">
          <cell r="I81">
            <v>80000</v>
          </cell>
        </row>
      </sheetData>
      <sheetData sheetId="153">
        <row r="68">
          <cell r="I68">
            <v>20000</v>
          </cell>
        </row>
        <row r="78">
          <cell r="I78">
            <v>20000</v>
          </cell>
        </row>
        <row r="88">
          <cell r="I88">
            <v>20000</v>
          </cell>
        </row>
      </sheetData>
      <sheetData sheetId="154">
        <row r="95">
          <cell r="I95">
            <v>20000</v>
          </cell>
        </row>
        <row r="105">
          <cell r="I105">
            <v>20000</v>
          </cell>
        </row>
        <row r="115">
          <cell r="I115">
            <v>20000</v>
          </cell>
        </row>
      </sheetData>
      <sheetData sheetId="155">
        <row r="39">
          <cell r="I39">
            <v>0</v>
          </cell>
        </row>
        <row r="49">
          <cell r="I49">
            <v>0</v>
          </cell>
        </row>
        <row r="59">
          <cell r="I59">
            <v>0</v>
          </cell>
        </row>
      </sheetData>
      <sheetData sheetId="156">
        <row r="4">
          <cell r="K4">
            <v>0</v>
          </cell>
          <cell r="L4">
            <v>0</v>
          </cell>
          <cell r="M4">
            <v>0</v>
          </cell>
        </row>
      </sheetData>
      <sheetData sheetId="157">
        <row r="62">
          <cell r="I62">
            <v>10000</v>
          </cell>
        </row>
        <row r="72">
          <cell r="I72">
            <v>10000</v>
          </cell>
        </row>
        <row r="82">
          <cell r="I82">
            <v>10000</v>
          </cell>
        </row>
      </sheetData>
      <sheetData sheetId="158">
        <row r="31">
          <cell r="I31">
            <v>0</v>
          </cell>
        </row>
        <row r="41">
          <cell r="I41">
            <v>0</v>
          </cell>
        </row>
        <row r="51">
          <cell r="I51">
            <v>0</v>
          </cell>
        </row>
      </sheetData>
      <sheetData sheetId="159">
        <row r="56">
          <cell r="I56">
            <v>0</v>
          </cell>
        </row>
        <row r="66">
          <cell r="I66">
            <v>0</v>
          </cell>
        </row>
        <row r="76">
          <cell r="I76">
            <v>0</v>
          </cell>
        </row>
      </sheetData>
      <sheetData sheetId="160"/>
      <sheetData sheetId="161">
        <row r="87">
          <cell r="I87">
            <v>5000</v>
          </cell>
        </row>
        <row r="97">
          <cell r="I97">
            <v>5000</v>
          </cell>
        </row>
        <row r="107">
          <cell r="I107">
            <v>5000</v>
          </cell>
        </row>
      </sheetData>
      <sheetData sheetId="162">
        <row r="57">
          <cell r="I57">
            <v>2000</v>
          </cell>
        </row>
        <row r="67">
          <cell r="I67">
            <v>2000</v>
          </cell>
        </row>
        <row r="77">
          <cell r="I77">
            <v>2000</v>
          </cell>
        </row>
      </sheetData>
      <sheetData sheetId="163">
        <row r="79">
          <cell r="I79">
            <v>3000</v>
          </cell>
        </row>
        <row r="89">
          <cell r="I89">
            <v>3000</v>
          </cell>
        </row>
        <row r="99">
          <cell r="I99">
            <v>3000</v>
          </cell>
        </row>
      </sheetData>
      <sheetData sheetId="164">
        <row r="62">
          <cell r="I62">
            <v>310.255</v>
          </cell>
        </row>
        <row r="72">
          <cell r="I72">
            <v>310.26</v>
          </cell>
        </row>
        <row r="82">
          <cell r="I82">
            <v>0</v>
          </cell>
        </row>
      </sheetData>
      <sheetData sheetId="165"/>
      <sheetData sheetId="166"/>
      <sheetData sheetId="167"/>
      <sheetData sheetId="168">
        <row r="72">
          <cell r="I72">
            <v>30400</v>
          </cell>
        </row>
        <row r="82">
          <cell r="I82">
            <v>30400</v>
          </cell>
        </row>
        <row r="92">
          <cell r="I92">
            <v>30400</v>
          </cell>
        </row>
      </sheetData>
      <sheetData sheetId="169">
        <row r="67">
          <cell r="I67">
            <v>1000</v>
          </cell>
        </row>
        <row r="77">
          <cell r="I77">
            <v>1000</v>
          </cell>
        </row>
        <row r="87">
          <cell r="I87">
            <v>1000</v>
          </cell>
        </row>
      </sheetData>
      <sheetData sheetId="170">
        <row r="167">
          <cell r="I167">
            <v>15000</v>
          </cell>
        </row>
        <row r="177">
          <cell r="I177">
            <v>15000</v>
          </cell>
        </row>
        <row r="187">
          <cell r="I187">
            <v>15000</v>
          </cell>
        </row>
      </sheetData>
      <sheetData sheetId="171">
        <row r="140">
          <cell r="I140">
            <v>4500</v>
          </cell>
        </row>
        <row r="150">
          <cell r="I150">
            <v>4500</v>
          </cell>
        </row>
        <row r="160">
          <cell r="I160">
            <v>4500</v>
          </cell>
        </row>
      </sheetData>
      <sheetData sheetId="172">
        <row r="172">
          <cell r="I172">
            <v>1700</v>
          </cell>
        </row>
        <row r="182">
          <cell r="I182">
            <v>1700</v>
          </cell>
        </row>
        <row r="192">
          <cell r="I192">
            <v>1700</v>
          </cell>
        </row>
      </sheetData>
      <sheetData sheetId="173">
        <row r="57">
          <cell r="I57">
            <v>960</v>
          </cell>
        </row>
        <row r="67">
          <cell r="I67">
            <v>960</v>
          </cell>
        </row>
        <row r="77">
          <cell r="I77">
            <v>960</v>
          </cell>
        </row>
      </sheetData>
      <sheetData sheetId="174">
        <row r="55">
          <cell r="I55">
            <v>1307.1500000000001</v>
          </cell>
        </row>
        <row r="65">
          <cell r="I65">
            <v>1307.1500000000001</v>
          </cell>
        </row>
        <row r="75">
          <cell r="I75">
            <v>1307.1500000000001</v>
          </cell>
        </row>
      </sheetData>
      <sheetData sheetId="175">
        <row r="45">
          <cell r="I45">
            <v>500</v>
          </cell>
        </row>
        <row r="55">
          <cell r="I55">
            <v>500</v>
          </cell>
        </row>
        <row r="65">
          <cell r="I65">
            <v>500</v>
          </cell>
        </row>
      </sheetData>
      <sheetData sheetId="176">
        <row r="103">
          <cell r="I103">
            <v>480</v>
          </cell>
        </row>
        <row r="113">
          <cell r="I113">
            <v>480</v>
          </cell>
        </row>
        <row r="123">
          <cell r="I123">
            <v>480</v>
          </cell>
        </row>
      </sheetData>
      <sheetData sheetId="177">
        <row r="210">
          <cell r="I210">
            <v>3200</v>
          </cell>
        </row>
        <row r="220">
          <cell r="I220">
            <v>3200</v>
          </cell>
        </row>
        <row r="230">
          <cell r="I230">
            <v>3200</v>
          </cell>
        </row>
      </sheetData>
      <sheetData sheetId="178">
        <row r="49">
          <cell r="I49">
            <v>75000</v>
          </cell>
        </row>
        <row r="59">
          <cell r="I59">
            <v>0</v>
          </cell>
        </row>
        <row r="69">
          <cell r="I69">
            <v>0</v>
          </cell>
        </row>
      </sheetData>
      <sheetData sheetId="179">
        <row r="25">
          <cell r="I25">
            <v>3781.4794520547948</v>
          </cell>
        </row>
        <row r="36">
          <cell r="I36">
            <v>3876</v>
          </cell>
        </row>
        <row r="46">
          <cell r="I46">
            <v>3876</v>
          </cell>
        </row>
      </sheetData>
      <sheetData sheetId="180"/>
      <sheetData sheetId="181">
        <row r="114">
          <cell r="I114">
            <v>9500</v>
          </cell>
        </row>
        <row r="124">
          <cell r="I124">
            <v>9500</v>
          </cell>
        </row>
        <row r="134">
          <cell r="I134">
            <v>9500</v>
          </cell>
        </row>
      </sheetData>
      <sheetData sheetId="182"/>
      <sheetData sheetId="183">
        <row r="95">
          <cell r="I95">
            <v>12000</v>
          </cell>
        </row>
        <row r="105">
          <cell r="I105">
            <v>12000</v>
          </cell>
        </row>
        <row r="115">
          <cell r="I115">
            <v>12000</v>
          </cell>
        </row>
      </sheetData>
      <sheetData sheetId="184">
        <row r="63">
          <cell r="I63">
            <v>0</v>
          </cell>
        </row>
        <row r="73">
          <cell r="I73">
            <v>0</v>
          </cell>
        </row>
        <row r="83">
          <cell r="I83">
            <v>0</v>
          </cell>
        </row>
      </sheetData>
      <sheetData sheetId="185">
        <row r="93">
          <cell r="I93">
            <v>2200</v>
          </cell>
        </row>
        <row r="103">
          <cell r="I103">
            <v>2200</v>
          </cell>
        </row>
        <row r="113">
          <cell r="I113">
            <v>2200</v>
          </cell>
        </row>
      </sheetData>
      <sheetData sheetId="186">
        <row r="55">
          <cell r="I55">
            <v>0</v>
          </cell>
        </row>
        <row r="65">
          <cell r="I65">
            <v>0</v>
          </cell>
        </row>
        <row r="75">
          <cell r="I75">
            <v>0</v>
          </cell>
        </row>
      </sheetData>
      <sheetData sheetId="187"/>
      <sheetData sheetId="188">
        <row r="81">
          <cell r="I81">
            <v>180</v>
          </cell>
        </row>
        <row r="91">
          <cell r="I91">
            <v>180</v>
          </cell>
        </row>
        <row r="101">
          <cell r="I101">
            <v>180</v>
          </cell>
        </row>
      </sheetData>
      <sheetData sheetId="189"/>
      <sheetData sheetId="190"/>
      <sheetData sheetId="191"/>
      <sheetData sheetId="192"/>
      <sheetData sheetId="193"/>
      <sheetData sheetId="194"/>
      <sheetData sheetId="195"/>
      <sheetData sheetId="196"/>
      <sheetData sheetId="197"/>
      <sheetData sheetId="198"/>
      <sheetData sheetId="199"/>
      <sheetData sheetId="200">
        <row r="110">
          <cell r="I110">
            <v>50</v>
          </cell>
        </row>
        <row r="120">
          <cell r="I120">
            <v>50</v>
          </cell>
        </row>
        <row r="130">
          <cell r="I130">
            <v>50</v>
          </cell>
        </row>
      </sheetData>
      <sheetData sheetId="201">
        <row r="64">
          <cell r="I64">
            <v>400</v>
          </cell>
        </row>
        <row r="74">
          <cell r="I74">
            <v>400</v>
          </cell>
        </row>
        <row r="84">
          <cell r="I84">
            <v>400</v>
          </cell>
        </row>
      </sheetData>
      <sheetData sheetId="202">
        <row r="75">
          <cell r="I75">
            <v>2740</v>
          </cell>
        </row>
        <row r="85">
          <cell r="I85">
            <v>2740</v>
          </cell>
        </row>
        <row r="95">
          <cell r="I95">
            <v>2740</v>
          </cell>
        </row>
      </sheetData>
      <sheetData sheetId="203">
        <row r="105">
          <cell r="I105">
            <v>4500</v>
          </cell>
        </row>
        <row r="115">
          <cell r="I115">
            <v>4500</v>
          </cell>
        </row>
        <row r="125">
          <cell r="I125">
            <v>4500</v>
          </cell>
        </row>
      </sheetData>
      <sheetData sheetId="204">
        <row r="79">
          <cell r="I79">
            <v>2500</v>
          </cell>
        </row>
        <row r="89">
          <cell r="I89">
            <v>2500</v>
          </cell>
        </row>
        <row r="99">
          <cell r="I99">
            <v>2500</v>
          </cell>
        </row>
      </sheetData>
      <sheetData sheetId="205">
        <row r="126">
          <cell r="I126">
            <v>300</v>
          </cell>
        </row>
        <row r="136">
          <cell r="I136">
            <v>300</v>
          </cell>
        </row>
        <row r="146">
          <cell r="I146">
            <v>300</v>
          </cell>
        </row>
      </sheetData>
      <sheetData sheetId="206">
        <row r="132">
          <cell r="I132">
            <v>1000</v>
          </cell>
        </row>
        <row r="142">
          <cell r="I142">
            <v>1000</v>
          </cell>
        </row>
        <row r="152">
          <cell r="I152">
            <v>1000</v>
          </cell>
        </row>
      </sheetData>
      <sheetData sheetId="207">
        <row r="145">
          <cell r="I145">
            <v>500</v>
          </cell>
        </row>
        <row r="155">
          <cell r="I155">
            <v>500</v>
          </cell>
        </row>
        <row r="165">
          <cell r="I165">
            <v>500</v>
          </cell>
        </row>
      </sheetData>
      <sheetData sheetId="208">
        <row r="50">
          <cell r="I50">
            <v>516.46</v>
          </cell>
        </row>
        <row r="60">
          <cell r="I60">
            <v>516.46</v>
          </cell>
        </row>
        <row r="70">
          <cell r="I70">
            <v>516.46</v>
          </cell>
        </row>
      </sheetData>
      <sheetData sheetId="209">
        <row r="69">
          <cell r="I69">
            <v>153000</v>
          </cell>
        </row>
        <row r="79">
          <cell r="I79">
            <v>153000</v>
          </cell>
        </row>
        <row r="89">
          <cell r="I89">
            <v>153000</v>
          </cell>
        </row>
      </sheetData>
      <sheetData sheetId="210"/>
      <sheetData sheetId="211">
        <row r="116">
          <cell r="I116">
            <v>2600</v>
          </cell>
        </row>
        <row r="126">
          <cell r="I126">
            <v>2600</v>
          </cell>
        </row>
        <row r="136">
          <cell r="I136">
            <v>2600</v>
          </cell>
        </row>
      </sheetData>
      <sheetData sheetId="212">
        <row r="57">
          <cell r="I57">
            <v>0</v>
          </cell>
        </row>
        <row r="67">
          <cell r="I67">
            <v>0</v>
          </cell>
        </row>
        <row r="77">
          <cell r="I77">
            <v>0</v>
          </cell>
        </row>
      </sheetData>
      <sheetData sheetId="213">
        <row r="226">
          <cell r="I226">
            <v>20000</v>
          </cell>
        </row>
        <row r="236">
          <cell r="I236">
            <v>20000</v>
          </cell>
        </row>
        <row r="246">
          <cell r="I246">
            <v>20000</v>
          </cell>
        </row>
      </sheetData>
      <sheetData sheetId="214">
        <row r="107">
          <cell r="I107">
            <v>25</v>
          </cell>
        </row>
        <row r="117">
          <cell r="I117">
            <v>25</v>
          </cell>
        </row>
        <row r="127">
          <cell r="I127">
            <v>25</v>
          </cell>
        </row>
      </sheetData>
      <sheetData sheetId="215">
        <row r="1215">
          <cell r="I1215">
            <v>9500</v>
          </cell>
        </row>
        <row r="1225">
          <cell r="I1225">
            <v>9500</v>
          </cell>
        </row>
        <row r="1235">
          <cell r="I1235">
            <v>9500</v>
          </cell>
        </row>
      </sheetData>
      <sheetData sheetId="216">
        <row r="90">
          <cell r="I90">
            <v>50</v>
          </cell>
        </row>
        <row r="100">
          <cell r="I100">
            <v>50</v>
          </cell>
        </row>
        <row r="110">
          <cell r="I110">
            <v>50</v>
          </cell>
        </row>
      </sheetData>
      <sheetData sheetId="217">
        <row r="525">
          <cell r="I525">
            <v>3500</v>
          </cell>
        </row>
        <row r="535">
          <cell r="I535">
            <v>3500</v>
          </cell>
        </row>
        <row r="545">
          <cell r="I545">
            <v>3500</v>
          </cell>
        </row>
      </sheetData>
      <sheetData sheetId="218">
        <row r="79">
          <cell r="I79">
            <v>6600</v>
          </cell>
        </row>
        <row r="89">
          <cell r="I89">
            <v>6600</v>
          </cell>
        </row>
        <row r="99">
          <cell r="I99">
            <v>6600</v>
          </cell>
        </row>
      </sheetData>
      <sheetData sheetId="219">
        <row r="106">
          <cell r="I106">
            <v>1800</v>
          </cell>
        </row>
        <row r="116">
          <cell r="I116">
            <v>1800</v>
          </cell>
        </row>
        <row r="126">
          <cell r="I126">
            <v>1800</v>
          </cell>
        </row>
      </sheetData>
      <sheetData sheetId="220">
        <row r="70">
          <cell r="I70">
            <v>155000</v>
          </cell>
        </row>
        <row r="80">
          <cell r="I80">
            <v>155000</v>
          </cell>
        </row>
        <row r="90">
          <cell r="I90">
            <v>155000</v>
          </cell>
        </row>
      </sheetData>
      <sheetData sheetId="221">
        <row r="100">
          <cell r="I100">
            <v>2175</v>
          </cell>
        </row>
        <row r="110">
          <cell r="I110">
            <v>2175</v>
          </cell>
        </row>
        <row r="120">
          <cell r="I120">
            <v>2175</v>
          </cell>
        </row>
      </sheetData>
      <sheetData sheetId="222">
        <row r="75">
          <cell r="I75">
            <v>15</v>
          </cell>
        </row>
        <row r="85">
          <cell r="I85">
            <v>15</v>
          </cell>
        </row>
        <row r="95">
          <cell r="I95">
            <v>15</v>
          </cell>
        </row>
      </sheetData>
      <sheetData sheetId="223">
        <row r="409">
          <cell r="I409">
            <v>1700</v>
          </cell>
        </row>
        <row r="419">
          <cell r="I419">
            <v>1700</v>
          </cell>
        </row>
        <row r="429">
          <cell r="I429">
            <v>1700</v>
          </cell>
        </row>
      </sheetData>
      <sheetData sheetId="224">
        <row r="405">
          <cell r="I405">
            <v>650</v>
          </cell>
        </row>
        <row r="415">
          <cell r="I415">
            <v>650</v>
          </cell>
        </row>
        <row r="425">
          <cell r="I425">
            <v>650</v>
          </cell>
        </row>
      </sheetData>
      <sheetData sheetId="225">
        <row r="348">
          <cell r="I348">
            <v>1000</v>
          </cell>
        </row>
        <row r="358">
          <cell r="I358">
            <v>1000</v>
          </cell>
        </row>
        <row r="368">
          <cell r="I368">
            <v>1000</v>
          </cell>
        </row>
      </sheetData>
      <sheetData sheetId="226">
        <row r="176">
          <cell r="I176">
            <v>0</v>
          </cell>
        </row>
        <row r="186">
          <cell r="I186">
            <v>0</v>
          </cell>
        </row>
        <row r="196">
          <cell r="I196">
            <v>0</v>
          </cell>
        </row>
      </sheetData>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attivi costi trib"/>
      <sheetName val=" FT. RIC.TRIBUTI 23"/>
      <sheetName val="ratei passivi costi TRIB"/>
      <sheetName val="ft. da emettere TRIB"/>
      <sheetName val="risconti passivi  trib."/>
      <sheetName val="SEMPLIFICATO 2023"/>
      <sheetName val="DETTAGLIO 2023"/>
      <sheetName val="AMM.TI 23-24-25-26"/>
      <sheetName val="58,05,701 ricavi gest.tributi"/>
      <sheetName val="64,05,701 abbuon.arrot.at.tribu"/>
      <sheetName val="64,05,704 CRED.IMP.SUP.TRIB."/>
      <sheetName val="64,05,706 ALTRI PROV.SUPERAM.22"/>
      <sheetName val="64,05,705 SOPRAVV.ATTIVE TRIBUT"/>
      <sheetName val="64,05,707 SOPR.ATT.RIMB.LEGALI"/>
      <sheetName val="66,05,701 cancel e stamp TRIBUT"/>
      <sheetName val="66,05,702 ACQ.BENI&lt;MIL.TRIBUTI"/>
      <sheetName val="66,05,705 PRODOTTI DI CONS.TRIB"/>
      <sheetName val="68,05,508 oneri e spese bancari"/>
      <sheetName val="68,05,701 energ.elett.fontebran"/>
      <sheetName val="68,05,702 manut.e ripar.fontebr"/>
      <sheetName val="68,05,703 rimb.distacc.comu.sie"/>
      <sheetName val="68,05,704 EASY BASIC POSTE"/>
      <sheetName val="68,05,705 vigilanza tributi"/>
      <sheetName val="68,05,706 spese notif.accert"/>
      <sheetName val="68,05,707 commis.sdd mps"/>
      <sheetName val="68,05,708 servizi vari tributi"/>
      <sheetName val="68,05,709 SP.SERV.PEC MASSIVE"/>
      <sheetName val="68,05,710 legali notari.tributi"/>
      <sheetName val="68,05,711 serv.spedizioneSNEM "/>
      <sheetName val="68,05,713 canone licen.uso soft"/>
      <sheetName val="68,05,714 rib.att.agg.sito inte"/>
      <sheetName val="68,05,720 spese serv.imu tribut"/>
      <sheetName val="68,05,721 visite med trib"/>
      <sheetName val="68,05,722 spese consul.tributi"/>
      <sheetName val="68,05,723 SERV PICK-UP POSTE"/>
      <sheetName val="68,05,724 buoni pasto"/>
      <sheetName val="68,05,725 LEGALI NOTARILI TRIBU"/>
      <sheetName val="68,05,726 ONERI E SPESE BANC.TR"/>
      <sheetName val="68,05,728 spe.formaz.tributi"/>
      <sheetName val="68,05,729 serv.sanif.uff.tribut"/>
      <sheetName val="68,05,730 spes.condomin.fontebr"/>
      <sheetName val="68,05,731 SERVIZIO CALL CENTER"/>
      <sheetName val="68,05,733 serv.pulizia fontebra"/>
      <sheetName val="68,05,737 comp.pres.cda tribut"/>
      <sheetName val="68,05,738 comp.cda tributi"/>
      <sheetName val="68,05,739 comp.coll.sind.trib."/>
      <sheetName val="68,05,749 comp. rev.conti trib"/>
      <sheetName val="68,05,750 cont.climatiz.tributi"/>
      <sheetName val="68,05,751serv.postal.hub"/>
      <sheetName val="68,05,752 serv.a support.LDP"/>
      <sheetName val="68,05,753 serv.support.c.studi"/>
      <sheetName val="68,05,754 elab.buste paga tribu"/>
      <sheetName val="68,05,755 comp.med.compe.tri"/>
      <sheetName val="68,05,756 comp.resp.privacy tri"/>
      <sheetName val="68,05,757 cons.fisc.telem.trib."/>
      <sheetName val="68,05,758 comp.organ.vig.trib."/>
      <sheetName val="68,05,759 comp.rev.qualità trib"/>
      <sheetName val="68,05,760 contr.prog.contab.tri"/>
      <sheetName val="68,05,761 contr.all.centr.trib"/>
      <sheetName val="68,05,762 contr.ass. maggioli t"/>
      <sheetName val="68,05,763 contr.ass.aci trib."/>
      <sheetName val="68,05,766 cont.ass.imp.ele.trib"/>
      <sheetName val="68,05,767 cont.assis.antinc.tri"/>
      <sheetName val="68,05,768 RIB.SP.PUBBLI.E INSER"/>
      <sheetName val="68,05,772 contr.ass.sito web.ho"/>
      <sheetName val="68,05,773 contr.ass.ups tributi"/>
      <sheetName val="68,05,774 contr.ass.rete lan tr"/>
      <sheetName val="68,05,775 visit.med.obb.dip."/>
      <sheetName val="68,05,776 can.suite privacy tr."/>
      <sheetName val="68,05,777 man.extra cont.antinc"/>
      <sheetName val="68,05,778 man.rete dati tributi"/>
      <sheetName val="68,05,782 MAN.EX.CON.IM.EL.TRIB"/>
      <sheetName val="68,05,783 CONTR.ASS.TELEMACO"/>
      <sheetName val="68,05,784 MANUT.EXTRA CARPEN.TR"/>
      <sheetName val="68,05,785 CONTR.ASS.ALLAR-TELE."/>
      <sheetName val="68,05,787 sp.varie docum.tribut"/>
      <sheetName val="68,05,788 spese postali tributi"/>
      <sheetName val="68,05,789 SP.SERVIZIO C.COPIA T"/>
      <sheetName val="68,05,790 SERVIZI INIPEC INFOCA"/>
      <sheetName val="68,05,791 serv.not.atti.giud.TR"/>
      <sheetName val="68,05,792 ABB.INFOCERT FIRM.DIG"/>
      <sheetName val="68,05,793 serv.sped.nexive"/>
      <sheetName val="68,05,794 contr.ass.municipia"/>
      <sheetName val="68,05,795 serv.a supp.municipia"/>
      <sheetName val="68,05,796 contr.ass.connectis"/>
      <sheetName val="68,05,798 serv.supp.risko"/>
      <sheetName val="68,05,799 CANONE TRIEN.CONTENZI"/>
      <sheetName val="70,05,701 affit.pass.imm.fonteb"/>
      <sheetName val="70,05,702 noleg.pc+assit.tribut"/>
      <sheetName val="70,05,704 noleg.stampa.tributi"/>
      <sheetName val="70,05,706 sist.nolegg.silog"/>
      <sheetName val="70,05,707 AFFITTO POSTI FONTEB."/>
      <sheetName val="dip.Tributi 2023"/>
      <sheetName val="72,05,701 salari tributi "/>
      <sheetName val="72,05,710 premio dip.tributi"/>
      <sheetName val="72,15,705 oner.soc.inps att.tri"/>
      <sheetName val="72,15,725 on.soc.inail tributi"/>
      <sheetName val="72,15,0793 ATRI ON.SOCI DIP.TEM"/>
      <sheetName val="72,20,701 TFR TRIBUTI"/>
      <sheetName val="72,25,705 acc.fdo.trat.quie.TR"/>
      <sheetName val="72,25,0710 CONT.PREV.INTEG.AZ.D"/>
      <sheetName val="72,30,048 altri costi person. P"/>
      <sheetName val="83,05,802 premio dipendenti"/>
      <sheetName val="84,05,705 IMPOSTA DI BOLLO TRIB"/>
      <sheetName val="84,05,707 ALTRE IMP. TAX DEDUC "/>
      <sheetName val="84,05,720 IMPOSTA DI REGIST.TRI"/>
      <sheetName val="84,05,721 TASS.ISCRIZ.ALBO AVV."/>
      <sheetName val="84,05,722 DIRITTO CAMER.TRIBUTI"/>
      <sheetName val="84,10,701 abbuon.pass.tributi"/>
      <sheetName val="84,10,702 QUOTA ASS. ANCI"/>
      <sheetName val="84,10,703 SOPRAVV.PASS.TRIBUTI"/>
      <sheetName val="84,10,705 VALORI BOLL.TRIBUTI"/>
      <sheetName val="84,10,706 TARI -NETTEZZ.URB.TRI"/>
      <sheetName val="84,10,715 ABBON.RIV.GIORNALI TR"/>
      <sheetName val="84,10,716 rib.cert.kiwa cermet"/>
      <sheetName val="AMMORT.22-23-24-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4">
          <cell r="I114">
            <v>2800</v>
          </cell>
        </row>
        <row r="124">
          <cell r="I124">
            <v>2800</v>
          </cell>
        </row>
        <row r="134">
          <cell r="I134">
            <v>2800</v>
          </cell>
        </row>
      </sheetData>
      <sheetData sheetId="15">
        <row r="82">
          <cell r="I82">
            <v>500</v>
          </cell>
        </row>
        <row r="92">
          <cell r="I92">
            <v>500</v>
          </cell>
        </row>
        <row r="102">
          <cell r="I102">
            <v>500</v>
          </cell>
        </row>
      </sheetData>
      <sheetData sheetId="16">
        <row r="72">
          <cell r="I72">
            <v>0</v>
          </cell>
        </row>
        <row r="82">
          <cell r="I82">
            <v>0</v>
          </cell>
        </row>
        <row r="92">
          <cell r="I92">
            <v>0</v>
          </cell>
        </row>
      </sheetData>
      <sheetData sheetId="17">
        <row r="497">
          <cell r="I497">
            <v>500</v>
          </cell>
        </row>
        <row r="507">
          <cell r="I507">
            <v>500</v>
          </cell>
        </row>
        <row r="517">
          <cell r="I517">
            <v>500</v>
          </cell>
        </row>
      </sheetData>
      <sheetData sheetId="18">
        <row r="142">
          <cell r="I142">
            <v>17000</v>
          </cell>
        </row>
        <row r="152">
          <cell r="I152">
            <v>17000</v>
          </cell>
        </row>
        <row r="162">
          <cell r="I162">
            <v>17000</v>
          </cell>
        </row>
      </sheetData>
      <sheetData sheetId="19">
        <row r="76">
          <cell r="I76">
            <v>2000</v>
          </cell>
        </row>
        <row r="86">
          <cell r="I86">
            <v>2000</v>
          </cell>
        </row>
        <row r="96">
          <cell r="I96">
            <v>2000</v>
          </cell>
        </row>
      </sheetData>
      <sheetData sheetId="20"/>
      <sheetData sheetId="21">
        <row r="171">
          <cell r="I171">
            <v>3700</v>
          </cell>
        </row>
        <row r="181">
          <cell r="I181">
            <v>3700</v>
          </cell>
        </row>
        <row r="191">
          <cell r="I191">
            <v>3700</v>
          </cell>
        </row>
      </sheetData>
      <sheetData sheetId="22">
        <row r="108">
          <cell r="I108">
            <v>960</v>
          </cell>
        </row>
        <row r="118">
          <cell r="I118">
            <v>960</v>
          </cell>
        </row>
        <row r="128">
          <cell r="I128">
            <v>960</v>
          </cell>
        </row>
      </sheetData>
      <sheetData sheetId="23">
        <row r="223">
          <cell r="I223">
            <v>4200</v>
          </cell>
        </row>
        <row r="233">
          <cell r="I233">
            <v>4200</v>
          </cell>
        </row>
        <row r="243">
          <cell r="I243">
            <v>4200</v>
          </cell>
        </row>
      </sheetData>
      <sheetData sheetId="24">
        <row r="85">
          <cell r="I85">
            <v>2600</v>
          </cell>
        </row>
        <row r="95">
          <cell r="I95">
            <v>2600</v>
          </cell>
        </row>
        <row r="105">
          <cell r="I105">
            <v>2600</v>
          </cell>
        </row>
      </sheetData>
      <sheetData sheetId="25">
        <row r="113">
          <cell r="I113">
            <v>1500</v>
          </cell>
        </row>
        <row r="123">
          <cell r="I123">
            <v>1500</v>
          </cell>
        </row>
        <row r="133">
          <cell r="I133">
            <v>1500</v>
          </cell>
        </row>
      </sheetData>
      <sheetData sheetId="26">
        <row r="83">
          <cell r="I83">
            <v>2200</v>
          </cell>
        </row>
        <row r="93">
          <cell r="I93">
            <v>2200</v>
          </cell>
        </row>
        <row r="103">
          <cell r="I103">
            <v>2200</v>
          </cell>
        </row>
      </sheetData>
      <sheetData sheetId="27"/>
      <sheetData sheetId="28">
        <row r="177">
          <cell r="I177">
            <v>14700</v>
          </cell>
        </row>
        <row r="187">
          <cell r="I187">
            <v>14700</v>
          </cell>
        </row>
        <row r="197">
          <cell r="I197">
            <v>14700</v>
          </cell>
        </row>
      </sheetData>
      <sheetData sheetId="29">
        <row r="154">
          <cell r="I154">
            <v>7500</v>
          </cell>
        </row>
        <row r="164">
          <cell r="I164">
            <v>7500</v>
          </cell>
        </row>
        <row r="174">
          <cell r="I174">
            <v>7500</v>
          </cell>
        </row>
      </sheetData>
      <sheetData sheetId="30"/>
      <sheetData sheetId="31">
        <row r="73">
          <cell r="I73">
            <v>620</v>
          </cell>
        </row>
        <row r="83">
          <cell r="I83">
            <v>620</v>
          </cell>
        </row>
        <row r="93">
          <cell r="I93">
            <v>620</v>
          </cell>
        </row>
      </sheetData>
      <sheetData sheetId="32">
        <row r="73">
          <cell r="I73">
            <v>600</v>
          </cell>
        </row>
        <row r="83">
          <cell r="I83">
            <v>600</v>
          </cell>
        </row>
        <row r="93">
          <cell r="I93">
            <v>600</v>
          </cell>
        </row>
      </sheetData>
      <sheetData sheetId="33"/>
      <sheetData sheetId="34">
        <row r="73">
          <cell r="I73">
            <v>130</v>
          </cell>
        </row>
        <row r="83">
          <cell r="I83">
            <v>130</v>
          </cell>
        </row>
        <row r="93">
          <cell r="I93">
            <v>130</v>
          </cell>
        </row>
      </sheetData>
      <sheetData sheetId="35">
        <row r="117">
          <cell r="I117">
            <v>26599</v>
          </cell>
        </row>
        <row r="127">
          <cell r="I127">
            <v>26599</v>
          </cell>
        </row>
        <row r="137">
          <cell r="I137">
            <v>26599</v>
          </cell>
        </row>
      </sheetData>
      <sheetData sheetId="36">
        <row r="79">
          <cell r="I79">
            <v>8000</v>
          </cell>
        </row>
        <row r="89">
          <cell r="I89">
            <v>8000</v>
          </cell>
        </row>
        <row r="99">
          <cell r="I99">
            <v>8000</v>
          </cell>
        </row>
      </sheetData>
      <sheetData sheetId="37">
        <row r="58">
          <cell r="I58">
            <v>0</v>
          </cell>
        </row>
        <row r="68">
          <cell r="I68">
            <v>0</v>
          </cell>
        </row>
        <row r="78">
          <cell r="I78">
            <v>0</v>
          </cell>
        </row>
      </sheetData>
      <sheetData sheetId="38">
        <row r="91">
          <cell r="I91">
            <v>1500</v>
          </cell>
        </row>
        <row r="101">
          <cell r="I101">
            <v>1500</v>
          </cell>
        </row>
        <row r="111">
          <cell r="I111">
            <v>1500</v>
          </cell>
        </row>
      </sheetData>
      <sheetData sheetId="39"/>
      <sheetData sheetId="40">
        <row r="78">
          <cell r="I78">
            <v>4100</v>
          </cell>
        </row>
        <row r="88">
          <cell r="I88">
            <v>4100</v>
          </cell>
        </row>
        <row r="98">
          <cell r="I98">
            <v>4100</v>
          </cell>
        </row>
      </sheetData>
      <sheetData sheetId="41">
        <row r="104">
          <cell r="I104">
            <v>25200</v>
          </cell>
        </row>
        <row r="114">
          <cell r="I114">
            <v>25200</v>
          </cell>
        </row>
        <row r="124">
          <cell r="I124">
            <v>25200</v>
          </cell>
        </row>
      </sheetData>
      <sheetData sheetId="42">
        <row r="148">
          <cell r="I148">
            <v>14200</v>
          </cell>
        </row>
        <row r="158">
          <cell r="I158">
            <v>14200</v>
          </cell>
        </row>
        <row r="168">
          <cell r="I168">
            <v>14200</v>
          </cell>
        </row>
      </sheetData>
      <sheetData sheetId="43"/>
      <sheetData sheetId="44"/>
      <sheetData sheetId="45"/>
      <sheetData sheetId="46"/>
      <sheetData sheetId="47"/>
      <sheetData sheetId="48">
        <row r="141">
          <cell r="I141">
            <v>28000</v>
          </cell>
        </row>
        <row r="151">
          <cell r="I151">
            <v>28000</v>
          </cell>
        </row>
        <row r="161">
          <cell r="I161">
            <v>28000</v>
          </cell>
        </row>
      </sheetData>
      <sheetData sheetId="49"/>
      <sheetData sheetId="50">
        <row r="52">
          <cell r="I52">
            <v>69750</v>
          </cell>
        </row>
        <row r="62">
          <cell r="I62">
            <v>69750</v>
          </cell>
        </row>
        <row r="72">
          <cell r="I72">
            <v>69750</v>
          </cell>
        </row>
      </sheetData>
      <sheetData sheetId="51">
        <row r="102">
          <cell r="I102">
            <v>5500</v>
          </cell>
        </row>
        <row r="112">
          <cell r="I112">
            <v>5500</v>
          </cell>
        </row>
        <row r="122">
          <cell r="I122">
            <v>5500</v>
          </cell>
        </row>
      </sheetData>
      <sheetData sheetId="52"/>
      <sheetData sheetId="53"/>
      <sheetData sheetId="54"/>
      <sheetData sheetId="55"/>
      <sheetData sheetId="56"/>
      <sheetData sheetId="57"/>
      <sheetData sheetId="58"/>
      <sheetData sheetId="59"/>
      <sheetData sheetId="60"/>
      <sheetData sheetId="61">
        <row r="113">
          <cell r="I113">
            <v>3350</v>
          </cell>
        </row>
        <row r="123">
          <cell r="I123">
            <v>3350</v>
          </cell>
        </row>
        <row r="133">
          <cell r="I133">
            <v>3350</v>
          </cell>
        </row>
      </sheetData>
      <sheetData sheetId="62">
        <row r="117">
          <cell r="I117">
            <v>1600</v>
          </cell>
        </row>
        <row r="127">
          <cell r="I127">
            <v>1600</v>
          </cell>
        </row>
        <row r="137">
          <cell r="I137">
            <v>1600</v>
          </cell>
        </row>
      </sheetData>
      <sheetData sheetId="63"/>
      <sheetData sheetId="64"/>
      <sheetData sheetId="65">
        <row r="81">
          <cell r="I81">
            <v>850</v>
          </cell>
        </row>
        <row r="91">
          <cell r="I91">
            <v>850</v>
          </cell>
        </row>
        <row r="101">
          <cell r="I101">
            <v>850</v>
          </cell>
        </row>
      </sheetData>
      <sheetData sheetId="66"/>
      <sheetData sheetId="67"/>
      <sheetData sheetId="68"/>
      <sheetData sheetId="69">
        <row r="79">
          <cell r="I79">
            <v>0</v>
          </cell>
        </row>
        <row r="89">
          <cell r="I89">
            <v>0</v>
          </cell>
        </row>
        <row r="99">
          <cell r="I99">
            <v>0</v>
          </cell>
        </row>
      </sheetData>
      <sheetData sheetId="70">
        <row r="74">
          <cell r="I74">
            <v>0</v>
          </cell>
        </row>
        <row r="84">
          <cell r="I84">
            <v>0</v>
          </cell>
        </row>
        <row r="94">
          <cell r="I94">
            <v>0</v>
          </cell>
        </row>
      </sheetData>
      <sheetData sheetId="71">
        <row r="74">
          <cell r="I74">
            <v>5000</v>
          </cell>
        </row>
        <row r="84">
          <cell r="I84">
            <v>5000</v>
          </cell>
        </row>
        <row r="94">
          <cell r="I94">
            <v>5000</v>
          </cell>
        </row>
      </sheetData>
      <sheetData sheetId="72">
        <row r="73">
          <cell r="I73">
            <v>2500</v>
          </cell>
        </row>
        <row r="83">
          <cell r="I83">
            <v>2500</v>
          </cell>
        </row>
        <row r="93">
          <cell r="I93">
            <v>2500</v>
          </cell>
        </row>
      </sheetData>
      <sheetData sheetId="73">
        <row r="75">
          <cell r="I75">
            <v>2500</v>
          </cell>
        </row>
        <row r="85">
          <cell r="I85">
            <v>2500</v>
          </cell>
        </row>
        <row r="95">
          <cell r="I95">
            <v>2500</v>
          </cell>
        </row>
      </sheetData>
      <sheetData sheetId="74">
        <row r="73">
          <cell r="I73">
            <v>2000</v>
          </cell>
        </row>
        <row r="83">
          <cell r="I83">
            <v>2000</v>
          </cell>
        </row>
        <row r="93">
          <cell r="I93">
            <v>2000</v>
          </cell>
        </row>
      </sheetData>
      <sheetData sheetId="75">
        <row r="136">
          <cell r="I136">
            <v>600</v>
          </cell>
        </row>
        <row r="146">
          <cell r="I146">
            <v>600</v>
          </cell>
        </row>
        <row r="156">
          <cell r="I156">
            <v>600</v>
          </cell>
        </row>
      </sheetData>
      <sheetData sheetId="76">
        <row r="97">
          <cell r="H97">
            <v>780</v>
          </cell>
        </row>
        <row r="107">
          <cell r="H107">
            <v>780</v>
          </cell>
        </row>
        <row r="117">
          <cell r="H117">
            <v>780</v>
          </cell>
        </row>
      </sheetData>
      <sheetData sheetId="77">
        <row r="86">
          <cell r="I86">
            <v>2000</v>
          </cell>
        </row>
        <row r="96">
          <cell r="I96">
            <v>2000</v>
          </cell>
        </row>
        <row r="106">
          <cell r="I106">
            <v>2000</v>
          </cell>
        </row>
      </sheetData>
      <sheetData sheetId="78">
        <row r="89">
          <cell r="I89">
            <v>4000</v>
          </cell>
        </row>
        <row r="99">
          <cell r="I99">
            <v>4000</v>
          </cell>
        </row>
        <row r="109">
          <cell r="I109">
            <v>4000</v>
          </cell>
        </row>
      </sheetData>
      <sheetData sheetId="79">
        <row r="130">
          <cell r="I130">
            <v>97000</v>
          </cell>
        </row>
        <row r="140">
          <cell r="I140">
            <v>97000</v>
          </cell>
        </row>
        <row r="150">
          <cell r="I150">
            <v>97000</v>
          </cell>
        </row>
      </sheetData>
      <sheetData sheetId="80"/>
      <sheetData sheetId="81">
        <row r="140">
          <cell r="I140">
            <v>89000</v>
          </cell>
        </row>
        <row r="150">
          <cell r="I150">
            <v>89000</v>
          </cell>
        </row>
        <row r="160">
          <cell r="I160">
            <v>89000</v>
          </cell>
        </row>
      </sheetData>
      <sheetData sheetId="82">
        <row r="82">
          <cell r="I82">
            <v>22650</v>
          </cell>
        </row>
        <row r="92">
          <cell r="I92">
            <v>22650</v>
          </cell>
        </row>
        <row r="102">
          <cell r="I102">
            <v>22650</v>
          </cell>
        </row>
      </sheetData>
      <sheetData sheetId="83">
        <row r="88">
          <cell r="I88">
            <v>30000</v>
          </cell>
        </row>
        <row r="98">
          <cell r="I98">
            <v>30000</v>
          </cell>
        </row>
        <row r="108">
          <cell r="I108">
            <v>30000</v>
          </cell>
        </row>
      </sheetData>
      <sheetData sheetId="84">
        <row r="79">
          <cell r="I79">
            <v>3750</v>
          </cell>
        </row>
        <row r="89">
          <cell r="I89">
            <v>3750</v>
          </cell>
        </row>
        <row r="99">
          <cell r="I99">
            <v>3750</v>
          </cell>
        </row>
      </sheetData>
      <sheetData sheetId="85">
        <row r="120">
          <cell r="I120">
            <v>69500</v>
          </cell>
        </row>
        <row r="130">
          <cell r="I130">
            <v>69500</v>
          </cell>
        </row>
        <row r="140">
          <cell r="I140">
            <v>69500</v>
          </cell>
        </row>
      </sheetData>
      <sheetData sheetId="86">
        <row r="76">
          <cell r="I76">
            <v>130</v>
          </cell>
        </row>
        <row r="86">
          <cell r="I86">
            <v>130</v>
          </cell>
        </row>
        <row r="96">
          <cell r="I96">
            <v>130</v>
          </cell>
        </row>
      </sheetData>
      <sheetData sheetId="87">
        <row r="133">
          <cell r="I133">
            <v>50040</v>
          </cell>
        </row>
        <row r="143">
          <cell r="I143">
            <v>50040</v>
          </cell>
        </row>
        <row r="153">
          <cell r="I153">
            <v>50040</v>
          </cell>
        </row>
      </sheetData>
      <sheetData sheetId="88">
        <row r="251">
          <cell r="I251">
            <v>12000</v>
          </cell>
        </row>
        <row r="261">
          <cell r="I261">
            <v>12000</v>
          </cell>
        </row>
        <row r="271">
          <cell r="I271">
            <v>12000</v>
          </cell>
        </row>
      </sheetData>
      <sheetData sheetId="89">
        <row r="108">
          <cell r="I108">
            <v>7500</v>
          </cell>
        </row>
        <row r="118">
          <cell r="I118">
            <v>7500</v>
          </cell>
        </row>
        <row r="128">
          <cell r="I128">
            <v>7500</v>
          </cell>
        </row>
      </sheetData>
      <sheetData sheetId="90">
        <row r="125">
          <cell r="I125">
            <v>2700</v>
          </cell>
        </row>
        <row r="135">
          <cell r="I135">
            <v>2700</v>
          </cell>
        </row>
        <row r="145">
          <cell r="I145">
            <v>2700</v>
          </cell>
        </row>
      </sheetData>
      <sheetData sheetId="91">
        <row r="96">
          <cell r="I96">
            <v>2000</v>
          </cell>
        </row>
        <row r="106">
          <cell r="I106">
            <v>2000</v>
          </cell>
        </row>
        <row r="116">
          <cell r="I116">
            <v>2000</v>
          </cell>
        </row>
      </sheetData>
      <sheetData sheetId="92"/>
      <sheetData sheetId="93"/>
      <sheetData sheetId="94"/>
      <sheetData sheetId="95"/>
      <sheetData sheetId="96"/>
      <sheetData sheetId="97"/>
      <sheetData sheetId="98"/>
      <sheetData sheetId="99"/>
      <sheetData sheetId="100"/>
      <sheetData sheetId="101"/>
      <sheetData sheetId="102"/>
      <sheetData sheetId="103">
        <row r="201">
          <cell r="I201">
            <v>80</v>
          </cell>
        </row>
        <row r="211">
          <cell r="I211">
            <v>80</v>
          </cell>
        </row>
        <row r="221">
          <cell r="I221">
            <v>80</v>
          </cell>
        </row>
      </sheetData>
      <sheetData sheetId="104">
        <row r="91">
          <cell r="I91">
            <v>200</v>
          </cell>
        </row>
        <row r="101">
          <cell r="I101">
            <v>200</v>
          </cell>
        </row>
        <row r="111">
          <cell r="I111">
            <v>200</v>
          </cell>
        </row>
      </sheetData>
      <sheetData sheetId="105">
        <row r="91">
          <cell r="I91">
            <v>300</v>
          </cell>
        </row>
        <row r="101">
          <cell r="I101">
            <v>300</v>
          </cell>
        </row>
        <row r="111">
          <cell r="I111">
            <v>300</v>
          </cell>
        </row>
      </sheetData>
      <sheetData sheetId="106">
        <row r="97">
          <cell r="I97">
            <v>250</v>
          </cell>
        </row>
        <row r="107">
          <cell r="I107">
            <v>250</v>
          </cell>
        </row>
        <row r="117">
          <cell r="I117">
            <v>250</v>
          </cell>
        </row>
      </sheetData>
      <sheetData sheetId="107">
        <row r="74">
          <cell r="I74">
            <v>240</v>
          </cell>
        </row>
        <row r="84">
          <cell r="I84">
            <v>240</v>
          </cell>
        </row>
        <row r="94">
          <cell r="I94">
            <v>240</v>
          </cell>
        </row>
      </sheetData>
      <sheetData sheetId="108">
        <row r="90">
          <cell r="I90">
            <v>12</v>
          </cell>
        </row>
        <row r="100">
          <cell r="I100">
            <v>12</v>
          </cell>
        </row>
        <row r="110">
          <cell r="I110">
            <v>12</v>
          </cell>
        </row>
      </sheetData>
      <sheetData sheetId="109">
        <row r="62">
          <cell r="I62">
            <v>500</v>
          </cell>
        </row>
        <row r="72">
          <cell r="I72">
            <v>500</v>
          </cell>
        </row>
        <row r="82">
          <cell r="I82">
            <v>500</v>
          </cell>
        </row>
      </sheetData>
      <sheetData sheetId="110">
        <row r="178">
          <cell r="I178">
            <v>2500</v>
          </cell>
        </row>
        <row r="188">
          <cell r="I188">
            <v>2500</v>
          </cell>
        </row>
        <row r="198">
          <cell r="I198">
            <v>2500</v>
          </cell>
        </row>
      </sheetData>
      <sheetData sheetId="111"/>
      <sheetData sheetId="112">
        <row r="84">
          <cell r="I84">
            <v>5120</v>
          </cell>
        </row>
        <row r="94">
          <cell r="I94">
            <v>5120</v>
          </cell>
        </row>
        <row r="104">
          <cell r="I104">
            <v>5120</v>
          </cell>
        </row>
      </sheetData>
      <sheetData sheetId="113">
        <row r="105">
          <cell r="I105">
            <v>3400</v>
          </cell>
        </row>
        <row r="115">
          <cell r="I115">
            <v>3400</v>
          </cell>
        </row>
        <row r="125">
          <cell r="I125">
            <v>3400</v>
          </cell>
        </row>
      </sheetData>
      <sheetData sheetId="114"/>
      <sheetData sheetId="1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a ore didattica 2023"/>
      <sheetName val="Italo Calvino - Comune31,3,23"/>
      <sheetName val="Italo Calvino - Fondaz31,3,23"/>
      <sheetName val="fatture da emett."/>
      <sheetName val="fatt. da ricev.sms"/>
      <sheetName val="risconti attivi costi "/>
      <sheetName val="riscont.passivi ricavi"/>
      <sheetName val="commiss.banc.maturate"/>
      <sheetName val="SEMPLIFICATO 2023"/>
      <sheetName val="DETTAGLIATO 2023"/>
      <sheetName val="AMMOR.23-24-25-26"/>
      <sheetName val="AMMORTAMENTI INFRANNUALI 2023"/>
      <sheetName val=" invest-costi 22-23-24 SMS"/>
      <sheetName val="totale fattur.SMS 1.1.23-9.2.24"/>
      <sheetName val="58,05,901 ricavi gestione museo"/>
      <sheetName val="58,05,902 ricav.eventi a preve "/>
      <sheetName val="58,05,903-Italo calvino COMUNE "/>
      <sheetName val="58,05,904 Italo Calv.FONDAZ.SMS"/>
      <sheetName val="64,05,901 abbuon.e arrotond.att"/>
      <sheetName val="64,05,902 cred.imp.super.SMS 22"/>
      <sheetName val="64,05,903 sopravv.attive SMS"/>
      <sheetName val="66,05,901 Cancelleri.e stamp.Sm"/>
      <sheetName val="66,30,901 materi.di manutenz."/>
      <sheetName val="68,05,508 oneri e spese bancari"/>
      <sheetName val="68,05,901 servizi Santa maria"/>
      <sheetName val="68,05,902 - serviz.sorvegl-bigl"/>
      <sheetName val="68,05,903 serviz.pulizie"/>
      <sheetName val="68,05,904 SP.BANC-CC-DEDIC"/>
      <sheetName val="68,05,905 SERVIZ. AMMINS.SMS"/>
      <sheetName val="68,05,906 servizi didattici"/>
      <sheetName val="68,05,907 servizi portineria co"/>
      <sheetName val="68,05,908 servizi biblioteca "/>
      <sheetName val="68,05,909 canone licenze softwa"/>
      <sheetName val="68,05,910 spese formazione pers"/>
      <sheetName val="68,05,911 buoni pasto sms"/>
      <sheetName val="68,05,912 MANUT.RIPARZ.SMS"/>
      <sheetName val="68,05,913 SERVIZI COSTO COPIA S"/>
      <sheetName val="68,05,914 visite mediche"/>
      <sheetName val="68,05,915 buste paga SMS "/>
      <sheetName val="68,05,916 SERVIZI PULIZIE SMS"/>
      <sheetName val="68,05,917 servizi catering vari"/>
      <sheetName val="68,05,918 CONTR.MANUT.ANTINC.SM"/>
      <sheetName val="70,05,901- NOLEGGIO PC SILOG"/>
      <sheetName val="70,05,902- NOL.stamp.Centro uff"/>
      <sheetName val="72,05,901 stipendi e salari sms"/>
      <sheetName val="72,05,903 premio dipendenti"/>
      <sheetName val="72,15.903 oneri inail sms"/>
      <sheetName val="72,15,905 ALTRI ONERI SOC.SMS"/>
      <sheetName val="72,15,907 ONERI SOCIALI INPS SM"/>
      <sheetName val="72,20,901 tfr SMS"/>
      <sheetName val="72,25,903 tratt.prev.integr. sm"/>
      <sheetName val="72,30,0048 altri costi person."/>
      <sheetName val="84,05,005 imposta di bollo"/>
      <sheetName val="84,05,901 diritto camerale "/>
      <sheetName val="84,05,902 imposte e tasse sms"/>
      <sheetName val="84,05,903 imposta di bollo sms"/>
      <sheetName val="84,10,901 abbuoni e arrotond.pa"/>
      <sheetName val="84,10,902 SOPRAVV.PASS.SMS"/>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2">
          <cell r="I62">
            <v>100</v>
          </cell>
        </row>
        <row r="72">
          <cell r="I72">
            <v>100</v>
          </cell>
        </row>
        <row r="82">
          <cell r="I82">
            <v>100</v>
          </cell>
        </row>
      </sheetData>
      <sheetData sheetId="22">
        <row r="65">
          <cell r="I65">
            <v>100</v>
          </cell>
        </row>
        <row r="75">
          <cell r="I75">
            <v>100</v>
          </cell>
        </row>
        <row r="85">
          <cell r="I85">
            <v>100</v>
          </cell>
        </row>
      </sheetData>
      <sheetData sheetId="23">
        <row r="190">
          <cell r="I190">
            <v>25</v>
          </cell>
        </row>
        <row r="200">
          <cell r="I200">
            <v>25</v>
          </cell>
        </row>
        <row r="210">
          <cell r="I210">
            <v>25</v>
          </cell>
        </row>
      </sheetData>
      <sheetData sheetId="24">
        <row r="63">
          <cell r="I63">
            <v>250</v>
          </cell>
        </row>
        <row r="73">
          <cell r="I73">
            <v>250</v>
          </cell>
        </row>
        <row r="83">
          <cell r="I83">
            <v>250</v>
          </cell>
        </row>
      </sheetData>
      <sheetData sheetId="25"/>
      <sheetData sheetId="26"/>
      <sheetData sheetId="27">
        <row r="165">
          <cell r="I165">
            <v>200</v>
          </cell>
        </row>
        <row r="175">
          <cell r="I175">
            <v>200</v>
          </cell>
        </row>
        <row r="185">
          <cell r="I185">
            <v>200</v>
          </cell>
        </row>
      </sheetData>
      <sheetData sheetId="28">
        <row r="59">
          <cell r="I59">
            <v>150</v>
          </cell>
        </row>
        <row r="69">
          <cell r="I69">
            <v>150</v>
          </cell>
        </row>
        <row r="79">
          <cell r="I79">
            <v>150</v>
          </cell>
        </row>
      </sheetData>
      <sheetData sheetId="29"/>
      <sheetData sheetId="30"/>
      <sheetData sheetId="31"/>
      <sheetData sheetId="32">
        <row r="78">
          <cell r="I78">
            <v>1600</v>
          </cell>
        </row>
        <row r="88">
          <cell r="I88">
            <v>1600</v>
          </cell>
        </row>
        <row r="98">
          <cell r="I98">
            <v>1600</v>
          </cell>
        </row>
      </sheetData>
      <sheetData sheetId="33">
        <row r="59">
          <cell r="I59">
            <v>500</v>
          </cell>
        </row>
        <row r="69">
          <cell r="I69">
            <v>500</v>
          </cell>
        </row>
        <row r="79">
          <cell r="I79">
            <v>500</v>
          </cell>
        </row>
      </sheetData>
      <sheetData sheetId="34">
        <row r="90">
          <cell r="I90">
            <v>32957.723913043475</v>
          </cell>
        </row>
        <row r="100">
          <cell r="I100">
            <v>32957.723913043475</v>
          </cell>
        </row>
        <row r="110">
          <cell r="I110">
            <v>32957.723913043475</v>
          </cell>
        </row>
      </sheetData>
      <sheetData sheetId="35">
        <row r="58">
          <cell r="I58">
            <v>0</v>
          </cell>
        </row>
        <row r="68">
          <cell r="I68">
            <v>0</v>
          </cell>
        </row>
        <row r="78">
          <cell r="I78">
            <v>0</v>
          </cell>
        </row>
      </sheetData>
      <sheetData sheetId="36">
        <row r="59">
          <cell r="I59">
            <v>100</v>
          </cell>
        </row>
        <row r="69">
          <cell r="I69">
            <v>100</v>
          </cell>
        </row>
        <row r="79">
          <cell r="I79">
            <v>100</v>
          </cell>
        </row>
      </sheetData>
      <sheetData sheetId="37">
        <row r="81">
          <cell r="I81">
            <v>2000</v>
          </cell>
        </row>
        <row r="91">
          <cell r="I91">
            <v>2000</v>
          </cell>
        </row>
        <row r="101">
          <cell r="I101">
            <v>2000</v>
          </cell>
        </row>
      </sheetData>
      <sheetData sheetId="38">
        <row r="64">
          <cell r="I64">
            <v>8483.9130434782601</v>
          </cell>
        </row>
        <row r="74">
          <cell r="I74">
            <v>8483.9130434782601</v>
          </cell>
        </row>
        <row r="84">
          <cell r="I84">
            <v>8483.9130434782601</v>
          </cell>
        </row>
      </sheetData>
      <sheetData sheetId="39">
        <row r="91">
          <cell r="I91">
            <v>49745.82</v>
          </cell>
        </row>
        <row r="101">
          <cell r="I101">
            <v>49745.82</v>
          </cell>
        </row>
        <row r="111">
          <cell r="I111">
            <v>49745.82</v>
          </cell>
        </row>
      </sheetData>
      <sheetData sheetId="40">
        <row r="55">
          <cell r="I55">
            <v>0</v>
          </cell>
        </row>
        <row r="65">
          <cell r="I65">
            <v>0</v>
          </cell>
        </row>
        <row r="75">
          <cell r="I75">
            <v>0</v>
          </cell>
        </row>
      </sheetData>
      <sheetData sheetId="41">
        <row r="63">
          <cell r="I63">
            <v>904.5454545454545</v>
          </cell>
        </row>
        <row r="73">
          <cell r="I73">
            <v>904.5454545454545</v>
          </cell>
        </row>
        <row r="83">
          <cell r="I83">
            <v>904.5454545454545</v>
          </cell>
        </row>
      </sheetData>
      <sheetData sheetId="42">
        <row r="91">
          <cell r="I91">
            <v>930</v>
          </cell>
        </row>
        <row r="111">
          <cell r="I111">
            <v>930</v>
          </cell>
        </row>
      </sheetData>
      <sheetData sheetId="43">
        <row r="60">
          <cell r="I60">
            <v>450</v>
          </cell>
        </row>
        <row r="70">
          <cell r="I70">
            <v>450</v>
          </cell>
        </row>
        <row r="80">
          <cell r="I80">
            <v>450</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onti attivi Ostello"/>
      <sheetName val="ratei passivi OSTELLO"/>
      <sheetName val="fatt.da ricevere OSTELLO"/>
      <sheetName val="semplice 2023"/>
      <sheetName val="dettagliato 2023"/>
      <sheetName val="AMMORT.23 -24-25-26 OSTELLO"/>
      <sheetName val="58,05,951 ricavi gestione Ostel"/>
      <sheetName val="64,05,951 abb,e arrotond.attivi"/>
      <sheetName val="66,05,951 merci c.acq"/>
      <sheetName val="66,05,952 acq.coperte+lenz.Oste"/>
      <sheetName val="66,05,953 beni di consumo"/>
      <sheetName val="66,05,954 acq.beni inf.516,16"/>
      <sheetName val="68,05,508 oneri e spese banc."/>
      <sheetName val="68,05,951-serviz.amminsitr.oste"/>
      <sheetName val="68,05,952 contr.manut.imp.elett"/>
      <sheetName val="68,05,953 servizi di pulizie"/>
      <sheetName val="68,05,954 contr.man.imp.antince"/>
      <sheetName val="68,05,955 manut.extra imp.antin"/>
      <sheetName val="68,05,956 man.extra imp.elet.id"/>
      <sheetName val="68,05,957 spese elab.b.pagaOs"/>
      <sheetName val="68,05,958 spese formazione"/>
      <sheetName val="68,05,959 b.pasto Ostello"/>
      <sheetName val="68,05,960 man.carpent.extra con"/>
      <sheetName val="68,05,961 visite med.dip.ostell"/>
      <sheetName val="70,05,951 nolegg.bianc.lav.sene"/>
      <sheetName val="72,05,951 salari e stip.ostello"/>
      <sheetName val="72,15,951 oneri sociali inps os"/>
      <sheetName val="72,15,952 oneri sociali inail o"/>
      <sheetName val="72,15,953 altri oneri soc.dip.t"/>
      <sheetName val="72,20,951 TFR"/>
      <sheetName val="72,25,951 TRATT. PREV.INTEGR.OS"/>
      <sheetName val="72,30,48 altre spese del person"/>
      <sheetName val="84,05,951 diritto camerale "/>
      <sheetName val="84,10,951 tari Ostello"/>
      <sheetName val="84,10,952 abb. arrotond.pass.Os"/>
    </sheetNames>
    <sheetDataSet>
      <sheetData sheetId="0"/>
      <sheetData sheetId="1"/>
      <sheetData sheetId="2"/>
      <sheetData sheetId="3"/>
      <sheetData sheetId="4"/>
      <sheetData sheetId="5"/>
      <sheetData sheetId="6"/>
      <sheetData sheetId="7"/>
      <sheetData sheetId="8">
        <row r="74">
          <cell r="I74">
            <v>150</v>
          </cell>
        </row>
        <row r="84">
          <cell r="I84">
            <v>150</v>
          </cell>
        </row>
        <row r="94">
          <cell r="I94">
            <v>150</v>
          </cell>
        </row>
      </sheetData>
      <sheetData sheetId="9">
        <row r="75">
          <cell r="I75">
            <v>600</v>
          </cell>
        </row>
        <row r="85">
          <cell r="I85">
            <v>600</v>
          </cell>
        </row>
        <row r="95">
          <cell r="I95">
            <v>600</v>
          </cell>
        </row>
      </sheetData>
      <sheetData sheetId="10">
        <row r="89">
          <cell r="I89">
            <v>1269.1300000000001</v>
          </cell>
        </row>
        <row r="99">
          <cell r="I99">
            <v>1269.1300000000001</v>
          </cell>
        </row>
        <row r="109">
          <cell r="I109">
            <v>1269.1300000000001</v>
          </cell>
        </row>
      </sheetData>
      <sheetData sheetId="11">
        <row r="69">
          <cell r="I69">
            <v>200</v>
          </cell>
        </row>
        <row r="79">
          <cell r="I79">
            <v>200</v>
          </cell>
        </row>
        <row r="89">
          <cell r="I89">
            <v>200</v>
          </cell>
        </row>
      </sheetData>
      <sheetData sheetId="12">
        <row r="155">
          <cell r="I155">
            <v>100</v>
          </cell>
        </row>
        <row r="165">
          <cell r="I165">
            <v>100</v>
          </cell>
        </row>
        <row r="175">
          <cell r="I175">
            <v>100</v>
          </cell>
        </row>
      </sheetData>
      <sheetData sheetId="13">
        <row r="61">
          <cell r="I61">
            <v>250</v>
          </cell>
        </row>
        <row r="71">
          <cell r="I71">
            <v>250</v>
          </cell>
        </row>
        <row r="81">
          <cell r="I81">
            <v>250</v>
          </cell>
        </row>
      </sheetData>
      <sheetData sheetId="14">
        <row r="61">
          <cell r="I61">
            <v>6415.38</v>
          </cell>
        </row>
        <row r="71">
          <cell r="I71">
            <v>6415.38</v>
          </cell>
        </row>
        <row r="81">
          <cell r="I81">
            <v>6415.38</v>
          </cell>
        </row>
      </sheetData>
      <sheetData sheetId="15">
        <row r="57">
          <cell r="I57">
            <v>422</v>
          </cell>
        </row>
        <row r="67">
          <cell r="I67">
            <v>422</v>
          </cell>
        </row>
        <row r="77">
          <cell r="I77">
            <v>422</v>
          </cell>
        </row>
      </sheetData>
      <sheetData sheetId="16">
        <row r="69">
          <cell r="I69">
            <v>1550.83</v>
          </cell>
        </row>
        <row r="79">
          <cell r="I79">
            <v>1550.83</v>
          </cell>
        </row>
        <row r="89">
          <cell r="I89">
            <v>1550.83</v>
          </cell>
        </row>
      </sheetData>
      <sheetData sheetId="17">
        <row r="59">
          <cell r="I59">
            <v>2000</v>
          </cell>
        </row>
        <row r="69">
          <cell r="I69">
            <v>2000</v>
          </cell>
        </row>
        <row r="79">
          <cell r="I79">
            <v>2000</v>
          </cell>
        </row>
      </sheetData>
      <sheetData sheetId="18">
        <row r="42">
          <cell r="I42">
            <v>5000</v>
          </cell>
        </row>
        <row r="52">
          <cell r="I52">
            <v>5000</v>
          </cell>
        </row>
        <row r="62">
          <cell r="I62">
            <v>5000</v>
          </cell>
        </row>
      </sheetData>
      <sheetData sheetId="19">
        <row r="74">
          <cell r="I74">
            <v>300</v>
          </cell>
        </row>
        <row r="84">
          <cell r="I84">
            <v>300</v>
          </cell>
        </row>
        <row r="94">
          <cell r="I94">
            <v>300</v>
          </cell>
        </row>
      </sheetData>
      <sheetData sheetId="20">
        <row r="56">
          <cell r="I56">
            <v>150</v>
          </cell>
        </row>
        <row r="66">
          <cell r="I66">
            <v>150</v>
          </cell>
        </row>
        <row r="76">
          <cell r="I76">
            <v>150</v>
          </cell>
        </row>
      </sheetData>
      <sheetData sheetId="21">
        <row r="123">
          <cell r="I123">
            <v>1300</v>
          </cell>
        </row>
        <row r="133">
          <cell r="I133">
            <v>1300</v>
          </cell>
        </row>
        <row r="143">
          <cell r="I143">
            <v>1300</v>
          </cell>
        </row>
      </sheetData>
      <sheetData sheetId="22">
        <row r="68">
          <cell r="I68">
            <v>2500</v>
          </cell>
        </row>
        <row r="78">
          <cell r="I78">
            <v>2500</v>
          </cell>
        </row>
        <row r="88">
          <cell r="I88">
            <v>2500</v>
          </cell>
        </row>
      </sheetData>
      <sheetData sheetId="23">
        <row r="51">
          <cell r="I51">
            <v>120</v>
          </cell>
        </row>
        <row r="61">
          <cell r="I61">
            <v>120</v>
          </cell>
        </row>
        <row r="71">
          <cell r="I71">
            <v>120</v>
          </cell>
        </row>
      </sheetData>
      <sheetData sheetId="24">
        <row r="96">
          <cell r="I96">
            <v>11520</v>
          </cell>
        </row>
        <row r="106">
          <cell r="I106">
            <v>11520</v>
          </cell>
        </row>
        <row r="116">
          <cell r="I116">
            <v>11520</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i passivi bar"/>
      <sheetName val="risc. costi  BAR"/>
      <sheetName val="risc. passivi bar"/>
      <sheetName val="FATT.DA RICEVERE "/>
      <sheetName val="SEMPLICE 2023"/>
      <sheetName val="DETTAGLIATO 2023"/>
      <sheetName val="dip.Bar 2023"/>
      <sheetName val="AMM.infran.2023"/>
      <sheetName val="ammort.23-24-25-26"/>
      <sheetName val=" invest-costi 22-23-24 bar"/>
      <sheetName val="ricavi 23-bd 24-25-26"/>
      <sheetName val="58,05,802 ALTRI RICAVI BAR"/>
      <sheetName val="64,05,801 ABBUON E ARROTOND.BAR"/>
      <sheetName val="64,05,802 sopravv. attive bar"/>
      <sheetName val="64,05,803 PROV.SUPERAMM.22 6%"/>
      <sheetName val="64,15,801 CRED.IMPOST.4,0"/>
      <sheetName val="66,05,801 DOLCI SALATI"/>
      <sheetName val="66,05,802 BIBITE"/>
      <sheetName val="66,05,803 DOLCI FIORE"/>
      <sheetName val="66,05,804 LATTE "/>
      <sheetName val="66,05,805 CAFFE"/>
      <sheetName val="66,05,806 FRUTTA"/>
      <sheetName val="66,05,807 BENI DI CONSUMO"/>
      <sheetName val="66,05,808 CANCELLERIA "/>
      <sheetName val="66,05,809 MERCI C.ACQ.SCONTRINI"/>
      <sheetName val="66,05,810 DIVISE VEST."/>
      <sheetName val="66,05,811 PRODOT.PULIZIA"/>
      <sheetName val="66,05,812 BAR VARI"/>
      <sheetName val="66,05,813 BENI INF. 516,16"/>
      <sheetName val="66,05,814 MAT PRIME X SAL BAR"/>
      <sheetName val="66,25,801- merci c.rivendita"/>
      <sheetName val="66,30,801 altri acquist.bar"/>
      <sheetName val="68,05,508 oneri e sp.bancarie"/>
      <sheetName val="68,05,801 SERVIZ.AMMINISTR."/>
      <sheetName val="68,05,802- COMMISS.NEXI POS"/>
      <sheetName val="68,05,804 CANONI ASSISTE.SOFTWA"/>
      <sheetName val="68,05,805 b.pasto bar"/>
      <sheetName val="68,05,806, spese di manut bar"/>
      <sheetName val="68,05,807 - SPESE FORMAZIONE"/>
      <sheetName val="68,05,808 contr.manut.imp.elett"/>
      <sheetName val="68,05,809 SERVIZI ELAB B PAGA"/>
      <sheetName val="68,05,810 SERVIZI CATERING E VA"/>
      <sheetName val="68,05,811 VISITE MEDIC.DIP.BAR"/>
      <sheetName val="68,05,812 CANONI POS NEXI BAR"/>
      <sheetName val="68,05,813 manut.extra elett.idr"/>
      <sheetName val="68,05,814 serviz.derattizzaz.ba"/>
      <sheetName val="68,05,816 exta contr.carpenteri"/>
      <sheetName val="70,05,801 noleggio attrezzat. s"/>
      <sheetName val="72,05,801 salari e stipendi bar"/>
      <sheetName val="72,05,802 premio dip.bar"/>
      <sheetName val="72,15,801 oneri sociali inps ba"/>
      <sheetName val="72,15,802 altri oneri sociali b"/>
      <sheetName val="72,15,803 oneri sociali inail"/>
      <sheetName val="72,20,801 tfr bar"/>
      <sheetName val="72,25,801 tratt.integr.FONTE"/>
      <sheetName val="72,30,48 altri costi person."/>
      <sheetName val="80,20,801RIMAN.FINALI"/>
      <sheetName val="80,20,802 RIMAN.INIZIALI"/>
      <sheetName val="84,05,005 IMPOSTA DI BOLLO"/>
      <sheetName val="84,05,801 DIRITTO CAM-BAR"/>
      <sheetName val="84,05,802 IMP.E TASSE INDEDUC."/>
      <sheetName val="84,05,803 IMP.E TASSE DEDUC."/>
      <sheetName val="84,05,804 IMPOSTA BOLLO CC BAR"/>
      <sheetName val="84,10,801 TARI"/>
      <sheetName val="84,10,802 SOPRAVV.PASSIVE BAR"/>
      <sheetName val="84,10,803- Q. ASS.CONFESERCENTI"/>
      <sheetName val="84,10,804- ABBU-ARROT.PASS.B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70">
          <cell r="I170">
            <v>45000</v>
          </cell>
        </row>
        <row r="182">
          <cell r="I182">
            <v>45000</v>
          </cell>
        </row>
        <row r="194">
          <cell r="I194">
            <v>45000</v>
          </cell>
        </row>
      </sheetData>
      <sheetData sheetId="17">
        <row r="200">
          <cell r="I200">
            <v>44500</v>
          </cell>
        </row>
        <row r="212">
          <cell r="I212">
            <v>44500</v>
          </cell>
        </row>
        <row r="224">
          <cell r="I224">
            <v>44500</v>
          </cell>
        </row>
      </sheetData>
      <sheetData sheetId="18">
        <row r="136">
          <cell r="I136">
            <v>20500</v>
          </cell>
        </row>
        <row r="148">
          <cell r="I148">
            <v>20500</v>
          </cell>
        </row>
        <row r="160">
          <cell r="I160">
            <v>20500</v>
          </cell>
        </row>
      </sheetData>
      <sheetData sheetId="19">
        <row r="151">
          <cell r="I151">
            <v>4405</v>
          </cell>
        </row>
        <row r="163">
          <cell r="I163">
            <v>4405</v>
          </cell>
        </row>
        <row r="175">
          <cell r="I175">
            <v>4405</v>
          </cell>
        </row>
      </sheetData>
      <sheetData sheetId="20">
        <row r="143">
          <cell r="I143">
            <v>12700</v>
          </cell>
        </row>
        <row r="155">
          <cell r="I155">
            <v>12700</v>
          </cell>
        </row>
        <row r="167">
          <cell r="I167">
            <v>12700</v>
          </cell>
        </row>
      </sheetData>
      <sheetData sheetId="21">
        <row r="154">
          <cell r="I154">
            <v>4150</v>
          </cell>
        </row>
        <row r="166">
          <cell r="I166">
            <v>4150</v>
          </cell>
        </row>
        <row r="178">
          <cell r="I178">
            <v>4150</v>
          </cell>
        </row>
      </sheetData>
      <sheetData sheetId="22">
        <row r="341">
          <cell r="I341">
            <v>5750</v>
          </cell>
        </row>
        <row r="353">
          <cell r="I353">
            <v>5750</v>
          </cell>
        </row>
        <row r="365">
          <cell r="I365">
            <v>5750</v>
          </cell>
        </row>
      </sheetData>
      <sheetData sheetId="23">
        <row r="78">
          <cell r="I78">
            <v>420</v>
          </cell>
        </row>
        <row r="90">
          <cell r="I90">
            <v>420</v>
          </cell>
        </row>
        <row r="102">
          <cell r="I102">
            <v>420</v>
          </cell>
        </row>
      </sheetData>
      <sheetData sheetId="24">
        <row r="95">
          <cell r="I95">
            <v>550</v>
          </cell>
        </row>
        <row r="107">
          <cell r="I107">
            <v>550</v>
          </cell>
        </row>
        <row r="119">
          <cell r="I119">
            <v>550</v>
          </cell>
        </row>
      </sheetData>
      <sheetData sheetId="25">
        <row r="65">
          <cell r="I65">
            <v>500</v>
          </cell>
        </row>
        <row r="77">
          <cell r="I77">
            <v>500</v>
          </cell>
        </row>
        <row r="89">
          <cell r="I89">
            <v>500</v>
          </cell>
        </row>
      </sheetData>
      <sheetData sheetId="26">
        <row r="171">
          <cell r="I171">
            <v>700</v>
          </cell>
        </row>
        <row r="183">
          <cell r="I183">
            <v>700</v>
          </cell>
        </row>
        <row r="195">
          <cell r="I195">
            <v>700</v>
          </cell>
        </row>
      </sheetData>
      <sheetData sheetId="27">
        <row r="116">
          <cell r="I116">
            <v>500</v>
          </cell>
        </row>
        <row r="128">
          <cell r="I128">
            <v>500</v>
          </cell>
        </row>
        <row r="140">
          <cell r="I140">
            <v>500</v>
          </cell>
        </row>
      </sheetData>
      <sheetData sheetId="28">
        <row r="83">
          <cell r="I83">
            <v>3000</v>
          </cell>
        </row>
        <row r="95">
          <cell r="I95">
            <v>3000</v>
          </cell>
        </row>
        <row r="107">
          <cell r="I107">
            <v>3000</v>
          </cell>
        </row>
      </sheetData>
      <sheetData sheetId="29">
        <row r="95">
          <cell r="I95">
            <v>11400</v>
          </cell>
        </row>
        <row r="107">
          <cell r="I107">
            <v>11400</v>
          </cell>
        </row>
        <row r="119">
          <cell r="I119">
            <v>11400</v>
          </cell>
        </row>
      </sheetData>
      <sheetData sheetId="30">
        <row r="80">
          <cell r="I80">
            <v>1450</v>
          </cell>
        </row>
        <row r="92">
          <cell r="I92">
            <v>1450</v>
          </cell>
        </row>
        <row r="104">
          <cell r="I104">
            <v>1450</v>
          </cell>
        </row>
      </sheetData>
      <sheetData sheetId="31">
        <row r="79">
          <cell r="I79">
            <v>500</v>
          </cell>
        </row>
        <row r="91">
          <cell r="I91">
            <v>500</v>
          </cell>
        </row>
        <row r="103">
          <cell r="I103">
            <v>500</v>
          </cell>
        </row>
      </sheetData>
      <sheetData sheetId="32">
        <row r="239">
          <cell r="I239">
            <v>400</v>
          </cell>
        </row>
        <row r="251">
          <cell r="I251">
            <v>400</v>
          </cell>
        </row>
        <row r="263">
          <cell r="I263">
            <v>400</v>
          </cell>
        </row>
      </sheetData>
      <sheetData sheetId="33">
        <row r="84">
          <cell r="I84">
            <v>300</v>
          </cell>
        </row>
        <row r="96">
          <cell r="I96">
            <v>300</v>
          </cell>
        </row>
        <row r="108">
          <cell r="I108">
            <v>300</v>
          </cell>
        </row>
      </sheetData>
      <sheetData sheetId="34">
        <row r="111">
          <cell r="I111">
            <v>2800</v>
          </cell>
        </row>
        <row r="123">
          <cell r="I123">
            <v>2800</v>
          </cell>
        </row>
        <row r="135">
          <cell r="I135">
            <v>2800</v>
          </cell>
        </row>
      </sheetData>
      <sheetData sheetId="35">
        <row r="74">
          <cell r="I74">
            <v>260.36</v>
          </cell>
        </row>
        <row r="86">
          <cell r="I86">
            <v>260.36</v>
          </cell>
        </row>
        <row r="98">
          <cell r="I98">
            <v>260.36</v>
          </cell>
        </row>
      </sheetData>
      <sheetData sheetId="36">
        <row r="84">
          <cell r="I84">
            <v>10100</v>
          </cell>
        </row>
        <row r="96">
          <cell r="I96">
            <v>10100</v>
          </cell>
        </row>
        <row r="108">
          <cell r="I108">
            <v>10100</v>
          </cell>
        </row>
      </sheetData>
      <sheetData sheetId="37">
        <row r="92">
          <cell r="I92">
            <v>1500</v>
          </cell>
        </row>
        <row r="104">
          <cell r="I104">
            <v>1500</v>
          </cell>
        </row>
        <row r="116">
          <cell r="I116">
            <v>1500</v>
          </cell>
        </row>
      </sheetData>
      <sheetData sheetId="38">
        <row r="101">
          <cell r="I101">
            <v>250</v>
          </cell>
        </row>
        <row r="113">
          <cell r="I113">
            <v>250</v>
          </cell>
        </row>
        <row r="125">
          <cell r="I125">
            <v>250</v>
          </cell>
        </row>
      </sheetData>
      <sheetData sheetId="39">
        <row r="58">
          <cell r="I58">
            <v>1700</v>
          </cell>
        </row>
        <row r="70">
          <cell r="I70">
            <v>1700</v>
          </cell>
        </row>
        <row r="82">
          <cell r="I82">
            <v>1700</v>
          </cell>
        </row>
      </sheetData>
      <sheetData sheetId="40">
        <row r="66">
          <cell r="I66">
            <v>2000</v>
          </cell>
        </row>
        <row r="78">
          <cell r="I78">
            <v>2000</v>
          </cell>
        </row>
        <row r="90">
          <cell r="I90">
            <v>2000</v>
          </cell>
        </row>
      </sheetData>
      <sheetData sheetId="41">
        <row r="55">
          <cell r="I55">
            <v>300</v>
          </cell>
        </row>
        <row r="67">
          <cell r="I67">
            <v>300</v>
          </cell>
        </row>
        <row r="79">
          <cell r="I79">
            <v>300</v>
          </cell>
        </row>
      </sheetData>
      <sheetData sheetId="42">
        <row r="53">
          <cell r="I53">
            <v>480</v>
          </cell>
        </row>
        <row r="65">
          <cell r="I65">
            <v>480</v>
          </cell>
        </row>
        <row r="77">
          <cell r="I77">
            <v>480</v>
          </cell>
        </row>
      </sheetData>
      <sheetData sheetId="43">
        <row r="57">
          <cell r="I57">
            <v>240</v>
          </cell>
        </row>
        <row r="69">
          <cell r="I69">
            <v>240</v>
          </cell>
        </row>
        <row r="81">
          <cell r="I81">
            <v>240</v>
          </cell>
        </row>
      </sheetData>
      <sheetData sheetId="44">
        <row r="60">
          <cell r="I60">
            <v>5000</v>
          </cell>
        </row>
        <row r="72">
          <cell r="I72">
            <v>5000</v>
          </cell>
        </row>
        <row r="84">
          <cell r="I84">
            <v>5000</v>
          </cell>
        </row>
      </sheetData>
      <sheetData sheetId="45">
        <row r="60">
          <cell r="I60">
            <v>240</v>
          </cell>
        </row>
        <row r="72">
          <cell r="I72">
            <v>240</v>
          </cell>
        </row>
        <row r="84">
          <cell r="I84">
            <v>240</v>
          </cell>
        </row>
      </sheetData>
      <sheetData sheetId="46">
        <row r="22">
          <cell r="I22">
            <v>2500</v>
          </cell>
        </row>
        <row r="34">
          <cell r="I34">
            <v>2500</v>
          </cell>
        </row>
        <row r="46">
          <cell r="I46">
            <v>2500</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 costi  OSTELLO"/>
      <sheetName val="ratei passivi"/>
      <sheetName val="fatt.da ricevere "/>
      <sheetName val="fatt.da emettere"/>
      <sheetName val="SEMPLiCE 2023"/>
      <sheetName val="dettaglio 2023"/>
      <sheetName val=" invest-costi 22-23-24 bagni"/>
      <sheetName val="AMMORTAMENTI 23 INFRANNUALI"/>
      <sheetName val="AMM.23-24,25,26"/>
      <sheetName val="58,05,851 ricavi gest.bagni pub"/>
      <sheetName val="66,05,851 merci c.acq"/>
      <sheetName val="66,05,852 acq.beni nf.mil"/>
      <sheetName val="66,05,853 cancell.e stampa"/>
      <sheetName val="68,05,508 oneri e spese banc."/>
      <sheetName val="68,05,526 ABBUONI E SCONTI PASS"/>
      <sheetName val="68,05,851 serv-licenza wecount"/>
      <sheetName val="68,05,852 servizi trasp.e conte"/>
      <sheetName val="68,05,853 - servizi SET bagni"/>
      <sheetName val="68,05,854-serviz.amminstrat."/>
      <sheetName val="68,05,855 manut.e riparaz."/>
      <sheetName val="68,05,856 manut.extra antincend"/>
      <sheetName val="68,05,857 man.extra imp.elet+id"/>
      <sheetName val="68,05,858 contr.manut.impel+idr"/>
      <sheetName val="68,05,859 contr.manut.antincend"/>
      <sheetName val="68,05,860 contr.di assist.Skida"/>
      <sheetName val="68,05,861 manut.carpenteria bag"/>
      <sheetName val="72,30,48 altre sp.personale"/>
      <sheetName val="84,05,851 diritto camerale "/>
      <sheetName val="84,10,851 sopravv.pass.bagn"/>
      <sheetName val="84,10,852 abbuon e arrotond.pas"/>
      <sheetName val="84,10,853 tari bagni"/>
      <sheetName val="87,20,501 abb.e scont.attivi"/>
    </sheetNames>
    <sheetDataSet>
      <sheetData sheetId="0"/>
      <sheetData sheetId="1"/>
      <sheetData sheetId="2"/>
      <sheetData sheetId="3"/>
      <sheetData sheetId="4"/>
      <sheetData sheetId="5"/>
      <sheetData sheetId="6"/>
      <sheetData sheetId="7"/>
      <sheetData sheetId="8"/>
      <sheetData sheetId="9"/>
      <sheetData sheetId="10">
        <row r="104">
          <cell r="I104">
            <v>550</v>
          </cell>
        </row>
        <row r="113">
          <cell r="I113">
            <v>550</v>
          </cell>
        </row>
        <row r="122">
          <cell r="I122">
            <v>550</v>
          </cell>
        </row>
      </sheetData>
      <sheetData sheetId="11">
        <row r="69">
          <cell r="I69">
            <v>800</v>
          </cell>
        </row>
        <row r="78">
          <cell r="I78">
            <v>800</v>
          </cell>
        </row>
        <row r="87">
          <cell r="I87">
            <v>800</v>
          </cell>
        </row>
      </sheetData>
      <sheetData sheetId="12">
        <row r="67">
          <cell r="I67">
            <v>1500</v>
          </cell>
        </row>
        <row r="76">
          <cell r="I76">
            <v>1500</v>
          </cell>
        </row>
        <row r="85">
          <cell r="I85">
            <v>1500</v>
          </cell>
        </row>
      </sheetData>
      <sheetData sheetId="13">
        <row r="152">
          <cell r="I152">
            <v>750</v>
          </cell>
        </row>
        <row r="161">
          <cell r="I161">
            <v>750</v>
          </cell>
        </row>
        <row r="170">
          <cell r="I170">
            <v>750</v>
          </cell>
        </row>
      </sheetData>
      <sheetData sheetId="14">
        <row r="45">
          <cell r="I45">
            <v>5</v>
          </cell>
        </row>
        <row r="54">
          <cell r="I54">
            <v>5</v>
          </cell>
        </row>
        <row r="63">
          <cell r="I63">
            <v>5</v>
          </cell>
        </row>
      </sheetData>
      <sheetData sheetId="15">
        <row r="93">
          <cell r="I93">
            <v>3360</v>
          </cell>
        </row>
        <row r="102">
          <cell r="I102">
            <v>3360</v>
          </cell>
        </row>
        <row r="111">
          <cell r="I111">
            <v>3360</v>
          </cell>
        </row>
      </sheetData>
      <sheetData sheetId="16">
        <row r="87">
          <cell r="I87">
            <v>600</v>
          </cell>
        </row>
        <row r="96">
          <cell r="I96">
            <v>600</v>
          </cell>
        </row>
        <row r="105">
          <cell r="I105">
            <v>600</v>
          </cell>
        </row>
      </sheetData>
      <sheetData sheetId="17">
        <row r="102">
          <cell r="I102">
            <v>161561.17000000001</v>
          </cell>
        </row>
        <row r="111">
          <cell r="I111">
            <v>161561.17000000001</v>
          </cell>
        </row>
        <row r="120">
          <cell r="I120">
            <v>161561.17000000001</v>
          </cell>
        </row>
      </sheetData>
      <sheetData sheetId="18">
        <row r="69">
          <cell r="I69">
            <v>250</v>
          </cell>
        </row>
        <row r="78">
          <cell r="I78">
            <v>250</v>
          </cell>
        </row>
        <row r="87">
          <cell r="I87">
            <v>250</v>
          </cell>
        </row>
      </sheetData>
      <sheetData sheetId="19">
        <row r="73">
          <cell r="I73">
            <v>1000</v>
          </cell>
        </row>
        <row r="82">
          <cell r="I82">
            <v>1000</v>
          </cell>
        </row>
        <row r="91">
          <cell r="I91">
            <v>1000</v>
          </cell>
        </row>
      </sheetData>
      <sheetData sheetId="20">
        <row r="66">
          <cell r="I66">
            <v>0</v>
          </cell>
        </row>
        <row r="75">
          <cell r="I75">
            <v>0</v>
          </cell>
        </row>
        <row r="84">
          <cell r="I84">
            <v>0</v>
          </cell>
        </row>
      </sheetData>
      <sheetData sheetId="21">
        <row r="80">
          <cell r="I80">
            <v>5000</v>
          </cell>
        </row>
        <row r="89">
          <cell r="I89">
            <v>5000</v>
          </cell>
        </row>
        <row r="98">
          <cell r="I98">
            <v>5000</v>
          </cell>
        </row>
      </sheetData>
      <sheetData sheetId="22">
        <row r="69">
          <cell r="I69">
            <v>994.44</v>
          </cell>
        </row>
        <row r="78">
          <cell r="I78">
            <v>994.44</v>
          </cell>
        </row>
        <row r="87">
          <cell r="I87">
            <v>994.44</v>
          </cell>
        </row>
      </sheetData>
      <sheetData sheetId="23">
        <row r="70">
          <cell r="I70">
            <v>805</v>
          </cell>
        </row>
        <row r="78">
          <cell r="I78">
            <v>805</v>
          </cell>
        </row>
        <row r="85">
          <cell r="I85">
            <v>805</v>
          </cell>
        </row>
      </sheetData>
      <sheetData sheetId="24">
        <row r="60">
          <cell r="I60">
            <v>2000</v>
          </cell>
        </row>
        <row r="69">
          <cell r="I69">
            <v>2000</v>
          </cell>
        </row>
        <row r="78">
          <cell r="I78">
            <v>2000</v>
          </cell>
        </row>
      </sheetData>
      <sheetData sheetId="25">
        <row r="76">
          <cell r="I76">
            <v>2500</v>
          </cell>
        </row>
        <row r="85">
          <cell r="I85">
            <v>2500</v>
          </cell>
        </row>
        <row r="94">
          <cell r="I94">
            <v>2500</v>
          </cell>
        </row>
      </sheetData>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francesca rosi" id="{5A57121C-2999-4767-BBBC-BA7AE5D04B15}" userId="S-1-5-21-2134223245-1825460204-1556041656-13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 dT="2023-12-05T17:06:17.38" personId="{5A57121C-2999-4767-BBBC-BA7AE5D04B15}" id="{6528D171-E0A5-4465-B716-85E53FD3DC31}">
    <text>Il nuovo contratto sarà probabilmente senza canone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220"/>
  <sheetViews>
    <sheetView topLeftCell="D1" zoomScale="89" zoomScaleNormal="89" workbookViewId="0">
      <pane ySplit="1" topLeftCell="A201" activePane="bottomLeft" state="frozen"/>
      <selection activeCell="M727" sqref="M727"/>
      <selection pane="bottomLeft" activeCell="M221" sqref="M221"/>
    </sheetView>
  </sheetViews>
  <sheetFormatPr defaultColWidth="9.140625" defaultRowHeight="15.75" x14ac:dyDescent="0.25"/>
  <cols>
    <col min="1" max="1" width="9.140625" style="206" hidden="1" customWidth="1"/>
    <col min="2" max="2" width="18.5703125" style="207" hidden="1" customWidth="1"/>
    <col min="3" max="3" width="18.5703125" style="208" hidden="1" customWidth="1"/>
    <col min="4" max="4" width="55.28515625" style="18" customWidth="1"/>
    <col min="5" max="5" width="2.5703125" style="19" customWidth="1"/>
    <col min="6" max="7" width="26.140625" style="88" customWidth="1"/>
    <col min="8" max="8" width="26.140625" style="294" customWidth="1"/>
    <col min="9" max="9" width="15.42578125" style="342" customWidth="1"/>
    <col min="10" max="10" width="1.7109375" style="356" customWidth="1"/>
    <col min="11" max="11" width="55.28515625" style="18" customWidth="1"/>
    <col min="12" max="13" width="26.140625" style="88" customWidth="1"/>
    <col min="14" max="14" width="26.140625" style="294" customWidth="1"/>
    <col min="15" max="15" width="15.42578125" style="342" customWidth="1"/>
    <col min="16" max="16" width="2.5703125" style="19" customWidth="1"/>
    <col min="17" max="17" width="55.28515625" style="18" customWidth="1"/>
    <col min="18" max="18" width="26.140625" style="363" customWidth="1"/>
    <col min="19" max="19" width="26.140625" style="88" customWidth="1"/>
    <col min="20" max="20" width="26.140625" style="294" customWidth="1"/>
    <col min="21" max="21" width="15.42578125" style="342" customWidth="1"/>
    <col min="22" max="22" width="10.42578125" style="4" bestFit="1" customWidth="1"/>
    <col min="23" max="16384" width="9.140625" style="4"/>
  </cols>
  <sheetData>
    <row r="1" spans="1:21" ht="68.25" customHeight="1" x14ac:dyDescent="0.2">
      <c r="D1" s="1" t="s">
        <v>0</v>
      </c>
      <c r="E1" s="2"/>
      <c r="F1" s="209" t="s">
        <v>1</v>
      </c>
      <c r="G1" s="286" t="s">
        <v>280</v>
      </c>
      <c r="H1" s="297" t="s">
        <v>365</v>
      </c>
      <c r="I1" s="342" t="s">
        <v>659</v>
      </c>
      <c r="J1" s="352"/>
      <c r="K1" s="1" t="s">
        <v>0</v>
      </c>
      <c r="L1" s="312" t="s">
        <v>2</v>
      </c>
      <c r="M1" s="286" t="s">
        <v>655</v>
      </c>
      <c r="N1" s="297" t="s">
        <v>365</v>
      </c>
      <c r="O1" s="342" t="s">
        <v>659</v>
      </c>
      <c r="P1" s="2"/>
      <c r="Q1" s="1" t="s">
        <v>0</v>
      </c>
      <c r="R1" s="360" t="s">
        <v>568</v>
      </c>
      <c r="S1" s="286" t="s">
        <v>655</v>
      </c>
      <c r="T1" s="297" t="s">
        <v>365</v>
      </c>
      <c r="U1" s="342" t="s">
        <v>659</v>
      </c>
    </row>
    <row r="2" spans="1:21" x14ac:dyDescent="0.25">
      <c r="B2" s="210"/>
      <c r="C2" s="211"/>
      <c r="D2" s="11"/>
      <c r="E2" s="7"/>
      <c r="F2" s="83"/>
      <c r="G2" s="83"/>
      <c r="H2" s="298"/>
      <c r="J2" s="352"/>
      <c r="K2" s="11"/>
      <c r="L2" s="313"/>
      <c r="M2" s="83"/>
      <c r="N2" s="298"/>
      <c r="P2" s="7"/>
      <c r="Q2" s="11"/>
      <c r="R2" s="85"/>
      <c r="S2" s="83"/>
      <c r="T2" s="298"/>
    </row>
    <row r="3" spans="1:21" ht="20.25" x14ac:dyDescent="0.3">
      <c r="B3" s="210"/>
      <c r="C3" s="211"/>
      <c r="D3" s="5" t="s">
        <v>5</v>
      </c>
      <c r="E3" s="6"/>
      <c r="F3" s="83"/>
      <c r="G3" s="83"/>
      <c r="H3" s="298"/>
      <c r="J3" s="352"/>
      <c r="K3" s="5" t="s">
        <v>5</v>
      </c>
      <c r="L3" s="313"/>
      <c r="M3" s="83"/>
      <c r="N3" s="298"/>
      <c r="P3" s="6"/>
      <c r="Q3" s="5" t="s">
        <v>5</v>
      </c>
      <c r="R3" s="85"/>
      <c r="S3" s="83"/>
      <c r="T3" s="298"/>
    </row>
    <row r="4" spans="1:21" x14ac:dyDescent="0.25">
      <c r="B4" s="210"/>
      <c r="C4" s="211"/>
      <c r="D4" s="115" t="s">
        <v>6</v>
      </c>
      <c r="E4" s="7"/>
      <c r="F4" s="287">
        <f>'[1]66,05,501 cancell.e stampati'!I120</f>
        <v>3500</v>
      </c>
      <c r="G4" s="219"/>
      <c r="H4" s="299"/>
      <c r="J4" s="352"/>
      <c r="K4" s="115" t="s">
        <v>6</v>
      </c>
      <c r="L4" s="350">
        <f>'[1]66,05,501 cancell.e stampati'!I130</f>
        <v>3500</v>
      </c>
      <c r="M4" s="219"/>
      <c r="N4" s="299"/>
      <c r="P4" s="7"/>
      <c r="Q4" s="115" t="s">
        <v>6</v>
      </c>
      <c r="R4" s="287">
        <f>'[1]66,05,501 cancell.e stampati'!I140</f>
        <v>3500</v>
      </c>
      <c r="S4" s="219"/>
      <c r="T4" s="299"/>
    </row>
    <row r="5" spans="1:21" x14ac:dyDescent="0.25">
      <c r="B5" s="210"/>
      <c r="C5" s="211"/>
      <c r="D5" s="115" t="s">
        <v>7</v>
      </c>
      <c r="E5" s="7"/>
      <c r="F5" s="287">
        <f>'[1]66,05,504 acq.beni cost.inf.mil'!I143</f>
        <v>16000</v>
      </c>
      <c r="G5" s="219"/>
      <c r="H5" s="299"/>
      <c r="J5" s="352"/>
      <c r="K5" s="115" t="s">
        <v>7</v>
      </c>
      <c r="L5" s="350">
        <f>'[1]66,05,504 acq.beni cost.inf.mil'!I153</f>
        <v>16000</v>
      </c>
      <c r="M5" s="219"/>
      <c r="N5" s="299"/>
      <c r="P5" s="7"/>
      <c r="Q5" s="115" t="s">
        <v>7</v>
      </c>
      <c r="R5" s="287">
        <f>'[1]66,05,504 acq.beni cost.inf.mil'!I163</f>
        <v>16000</v>
      </c>
      <c r="S5" s="219"/>
      <c r="T5" s="299"/>
    </row>
    <row r="6" spans="1:21" x14ac:dyDescent="0.25">
      <c r="B6" s="210"/>
      <c r="C6" s="211"/>
      <c r="D6" s="115" t="s">
        <v>8</v>
      </c>
      <c r="E6" s="7"/>
      <c r="F6" s="287">
        <f>'[1]66,05,505 prodotti consumo'!I95</f>
        <v>3000</v>
      </c>
      <c r="G6" s="219"/>
      <c r="H6" s="299"/>
      <c r="J6" s="352"/>
      <c r="K6" s="115" t="s">
        <v>8</v>
      </c>
      <c r="L6" s="350">
        <f>'[1]66,05,505 prodotti consumo'!I105</f>
        <v>3000</v>
      </c>
      <c r="M6" s="219"/>
      <c r="N6" s="299"/>
      <c r="P6" s="7"/>
      <c r="Q6" s="115" t="s">
        <v>8</v>
      </c>
      <c r="R6" s="287">
        <f>'[1]66,05,505 prodotti consumo'!I115</f>
        <v>3000</v>
      </c>
      <c r="S6" s="219"/>
      <c r="T6" s="299"/>
    </row>
    <row r="7" spans="1:21" x14ac:dyDescent="0.25">
      <c r="B7" s="210"/>
      <c r="C7" s="211"/>
      <c r="D7" s="115" t="s">
        <v>10</v>
      </c>
      <c r="E7" s="7"/>
      <c r="F7" s="287">
        <f>'[1]66,05,507 dispositivi covid'!I64</f>
        <v>0</v>
      </c>
      <c r="G7" s="219"/>
      <c r="H7" s="299"/>
      <c r="J7" s="352"/>
      <c r="K7" s="115" t="s">
        <v>10</v>
      </c>
      <c r="L7" s="350">
        <f>'[1]66,05,507 dispositivi covid'!I74</f>
        <v>0</v>
      </c>
      <c r="M7" s="219"/>
      <c r="N7" s="299"/>
      <c r="P7" s="7"/>
      <c r="Q7" s="115" t="s">
        <v>10</v>
      </c>
      <c r="R7" s="287">
        <f>'[1]66,05,507 dispositivi covid'!I84</f>
        <v>0</v>
      </c>
      <c r="S7" s="219"/>
      <c r="T7" s="299"/>
    </row>
    <row r="8" spans="1:21" x14ac:dyDescent="0.25">
      <c r="B8" s="210"/>
      <c r="C8" s="211"/>
      <c r="D8" s="115" t="s">
        <v>12</v>
      </c>
      <c r="E8" s="220"/>
      <c r="F8" s="288">
        <f>'[1]66,30,45  indumenti di lavoro'!I58</f>
        <v>1700</v>
      </c>
      <c r="G8" s="288">
        <f>SUM(F4:F8)</f>
        <v>24200</v>
      </c>
      <c r="H8" s="299" t="s">
        <v>657</v>
      </c>
      <c r="J8" s="352"/>
      <c r="K8" s="115" t="s">
        <v>12</v>
      </c>
      <c r="L8" s="351">
        <f>'[1]66,30,45  indumenti di lavoro'!I68</f>
        <v>1700</v>
      </c>
      <c r="M8" s="288">
        <f>SUM(L4:L8)</f>
        <v>24200</v>
      </c>
      <c r="N8" s="299" t="s">
        <v>657</v>
      </c>
      <c r="P8" s="220"/>
      <c r="Q8" s="115" t="s">
        <v>12</v>
      </c>
      <c r="R8" s="288">
        <f>'[1]66,30,45  indumenti di lavoro'!I78</f>
        <v>1700</v>
      </c>
      <c r="S8" s="288">
        <f>SUM(R4:R8)</f>
        <v>24200</v>
      </c>
      <c r="T8" s="299" t="s">
        <v>657</v>
      </c>
    </row>
    <row r="9" spans="1:21" x14ac:dyDescent="0.25">
      <c r="B9" s="210"/>
      <c r="C9" s="211"/>
      <c r="D9" s="115"/>
      <c r="E9" s="7"/>
      <c r="F9" s="85"/>
      <c r="G9" s="85"/>
      <c r="H9" s="299"/>
      <c r="J9" s="352"/>
      <c r="K9" s="115"/>
      <c r="L9" s="315"/>
      <c r="M9" s="85"/>
      <c r="N9" s="299"/>
      <c r="P9" s="7"/>
      <c r="Q9" s="115"/>
      <c r="R9" s="85"/>
      <c r="S9" s="85"/>
      <c r="T9" s="299"/>
    </row>
    <row r="10" spans="1:21" x14ac:dyDescent="0.25">
      <c r="B10" s="210"/>
      <c r="C10" s="211"/>
      <c r="D10" s="115" t="s">
        <v>9</v>
      </c>
      <c r="E10" s="7"/>
      <c r="F10" s="219">
        <f>'[1]66,05,506 biglietti parcheg.'!I78</f>
        <v>19000</v>
      </c>
      <c r="G10" s="219">
        <f>F10</f>
        <v>19000</v>
      </c>
      <c r="H10" s="299" t="s">
        <v>4</v>
      </c>
      <c r="J10" s="352"/>
      <c r="K10" s="115" t="s">
        <v>9</v>
      </c>
      <c r="L10" s="314">
        <f>'[1]66,05,506 biglietti parcheg.'!I88</f>
        <v>19000</v>
      </c>
      <c r="M10" s="219">
        <f>L10</f>
        <v>19000</v>
      </c>
      <c r="N10" s="299" t="s">
        <v>4</v>
      </c>
      <c r="P10" s="7"/>
      <c r="Q10" s="115" t="s">
        <v>9</v>
      </c>
      <c r="R10" s="219">
        <f>'[1]66,05,506 biglietti parcheg.'!I98</f>
        <v>19000</v>
      </c>
      <c r="S10" s="219">
        <f>R10</f>
        <v>19000</v>
      </c>
      <c r="T10" s="299" t="s">
        <v>4</v>
      </c>
    </row>
    <row r="11" spans="1:21" x14ac:dyDescent="0.25">
      <c r="B11" s="210"/>
      <c r="C11" s="211"/>
      <c r="D11" s="115"/>
      <c r="E11" s="7"/>
      <c r="F11" s="219"/>
      <c r="G11" s="219"/>
      <c r="H11" s="299"/>
      <c r="J11" s="352"/>
      <c r="K11" s="115"/>
      <c r="L11" s="314"/>
      <c r="M11" s="219"/>
      <c r="N11" s="299"/>
      <c r="P11" s="7"/>
      <c r="Q11" s="115"/>
      <c r="R11" s="219"/>
      <c r="S11" s="219"/>
      <c r="T11" s="299"/>
    </row>
    <row r="12" spans="1:21" x14ac:dyDescent="0.25">
      <c r="B12" s="210"/>
      <c r="C12" s="211"/>
      <c r="D12" s="11" t="s">
        <v>11</v>
      </c>
      <c r="E12" s="7"/>
      <c r="F12" s="219">
        <f>'[1]66,30,37 carbur. e lubrific.'!I101</f>
        <v>6000</v>
      </c>
      <c r="G12" s="219">
        <f>F12</f>
        <v>6000</v>
      </c>
      <c r="H12" s="299" t="s">
        <v>278</v>
      </c>
      <c r="J12" s="352"/>
      <c r="K12" s="11" t="s">
        <v>11</v>
      </c>
      <c r="L12" s="314">
        <f>'[1]66,30,37 carbur. e lubrific.'!I111</f>
        <v>6000</v>
      </c>
      <c r="M12" s="219">
        <f>L12</f>
        <v>6000</v>
      </c>
      <c r="N12" s="299" t="s">
        <v>278</v>
      </c>
      <c r="P12" s="7"/>
      <c r="Q12" s="11" t="s">
        <v>11</v>
      </c>
      <c r="R12" s="219">
        <f>'[1]66,30,37 carbur. e lubrific.'!I121</f>
        <v>6000</v>
      </c>
      <c r="S12" s="219">
        <f>R12</f>
        <v>6000</v>
      </c>
      <c r="T12" s="299" t="s">
        <v>278</v>
      </c>
    </row>
    <row r="13" spans="1:21" x14ac:dyDescent="0.25">
      <c r="B13" s="210"/>
      <c r="C13" s="211"/>
      <c r="D13" s="11"/>
      <c r="E13" s="7"/>
      <c r="F13" s="219"/>
      <c r="G13" s="219"/>
      <c r="H13" s="299"/>
      <c r="J13" s="352"/>
      <c r="K13" s="11"/>
      <c r="L13" s="314"/>
      <c r="M13" s="219"/>
      <c r="N13" s="299"/>
      <c r="P13" s="7"/>
      <c r="Q13" s="11"/>
      <c r="R13" s="219"/>
      <c r="S13" s="219"/>
      <c r="T13" s="299"/>
    </row>
    <row r="14" spans="1:21" s="3" customFormat="1" x14ac:dyDescent="0.25">
      <c r="A14" s="221"/>
      <c r="B14" s="210">
        <v>50000</v>
      </c>
      <c r="C14" s="211"/>
      <c r="D14" s="21" t="s">
        <v>13</v>
      </c>
      <c r="E14" s="10"/>
      <c r="F14" s="85">
        <f>'[1]68,05,502 energia elettr.'!I187</f>
        <v>416000</v>
      </c>
      <c r="G14" s="219">
        <f>F14</f>
        <v>416000</v>
      </c>
      <c r="H14" s="299" t="s">
        <v>269</v>
      </c>
      <c r="I14" s="343"/>
      <c r="J14" s="352"/>
      <c r="K14" s="21" t="s">
        <v>13</v>
      </c>
      <c r="L14" s="315">
        <f>'[1]68,05,502 energia elettr.'!I197</f>
        <v>416000</v>
      </c>
      <c r="M14" s="85">
        <f>L14</f>
        <v>416000</v>
      </c>
      <c r="N14" s="299" t="s">
        <v>269</v>
      </c>
      <c r="O14" s="343"/>
      <c r="P14" s="10"/>
      <c r="Q14" s="21" t="s">
        <v>13</v>
      </c>
      <c r="R14" s="85">
        <f>'[1]68,05,502 energia elettr.'!I207</f>
        <v>416000</v>
      </c>
      <c r="S14" s="85">
        <f>R14</f>
        <v>416000</v>
      </c>
      <c r="T14" s="299" t="s">
        <v>269</v>
      </c>
      <c r="U14" s="343"/>
    </row>
    <row r="15" spans="1:21" s="3" customFormat="1" x14ac:dyDescent="0.25">
      <c r="A15" s="275"/>
      <c r="B15" s="210"/>
      <c r="C15" s="211"/>
      <c r="D15" s="21"/>
      <c r="E15" s="10"/>
      <c r="F15" s="85"/>
      <c r="G15" s="219"/>
      <c r="H15" s="299"/>
      <c r="I15" s="343"/>
      <c r="J15" s="352"/>
      <c r="K15" s="21"/>
      <c r="L15" s="315"/>
      <c r="M15" s="85"/>
      <c r="N15" s="299"/>
      <c r="O15" s="343"/>
      <c r="P15" s="10"/>
      <c r="Q15" s="21"/>
      <c r="R15" s="85"/>
      <c r="S15" s="85"/>
      <c r="T15" s="299"/>
      <c r="U15" s="343"/>
    </row>
    <row r="16" spans="1:21" x14ac:dyDescent="0.25">
      <c r="B16" s="210">
        <v>10000</v>
      </c>
      <c r="C16" s="211"/>
      <c r="D16" s="21" t="s">
        <v>17</v>
      </c>
      <c r="E16" s="7"/>
      <c r="F16" s="219">
        <f>'[1]68,05,513 gas'!I97</f>
        <v>15000</v>
      </c>
      <c r="G16" s="219">
        <f t="shared" ref="G16:G18" si="0">F16</f>
        <v>15000</v>
      </c>
      <c r="H16" s="299" t="s">
        <v>269</v>
      </c>
      <c r="J16" s="352"/>
      <c r="K16" s="21" t="s">
        <v>17</v>
      </c>
      <c r="L16" s="314">
        <f>'[1]68,05,513 gas'!I107</f>
        <v>15000</v>
      </c>
      <c r="M16" s="219">
        <f>L16</f>
        <v>15000</v>
      </c>
      <c r="N16" s="299" t="s">
        <v>269</v>
      </c>
      <c r="P16" s="7"/>
      <c r="Q16" s="21" t="s">
        <v>17</v>
      </c>
      <c r="R16" s="219">
        <f>'[1]68,05,513 gas'!I117</f>
        <v>15000</v>
      </c>
      <c r="S16" s="219">
        <f>R16</f>
        <v>15000</v>
      </c>
      <c r="T16" s="299" t="s">
        <v>269</v>
      </c>
    </row>
    <row r="17" spans="1:21" s="3" customFormat="1" x14ac:dyDescent="0.25">
      <c r="A17" s="223"/>
      <c r="B17" s="210"/>
      <c r="C17" s="211"/>
      <c r="D17" s="21"/>
      <c r="E17" s="9"/>
      <c r="F17" s="219"/>
      <c r="G17" s="219"/>
      <c r="H17" s="299"/>
      <c r="I17" s="343"/>
      <c r="J17" s="352"/>
      <c r="K17" s="21"/>
      <c r="L17" s="314"/>
      <c r="M17" s="219"/>
      <c r="N17" s="299"/>
      <c r="O17" s="343"/>
      <c r="P17" s="9"/>
      <c r="Q17" s="21"/>
      <c r="R17" s="219"/>
      <c r="S17" s="219"/>
      <c r="T17" s="299"/>
      <c r="U17" s="343"/>
    </row>
    <row r="18" spans="1:21" x14ac:dyDescent="0.25">
      <c r="B18" s="210">
        <v>7000</v>
      </c>
      <c r="C18" s="211"/>
      <c r="D18" s="21" t="s">
        <v>18</v>
      </c>
      <c r="E18" s="7"/>
      <c r="F18" s="219">
        <f>'[1]68,05,521 acquedotto'!I275</f>
        <v>25000</v>
      </c>
      <c r="G18" s="219">
        <f t="shared" si="0"/>
        <v>25000</v>
      </c>
      <c r="H18" s="299" t="s">
        <v>269</v>
      </c>
      <c r="J18" s="352"/>
      <c r="K18" s="21" t="s">
        <v>18</v>
      </c>
      <c r="L18" s="314">
        <f>'[1]68,05,521 acquedotto'!I285</f>
        <v>25000</v>
      </c>
      <c r="M18" s="219">
        <f>L18</f>
        <v>25000</v>
      </c>
      <c r="N18" s="299" t="s">
        <v>269</v>
      </c>
      <c r="P18" s="7"/>
      <c r="Q18" s="21" t="s">
        <v>18</v>
      </c>
      <c r="R18" s="219">
        <f>'[1]68,05,521 acquedotto'!I295</f>
        <v>25000</v>
      </c>
      <c r="S18" s="219">
        <f>R18</f>
        <v>25000</v>
      </c>
      <c r="T18" s="299" t="s">
        <v>269</v>
      </c>
    </row>
    <row r="19" spans="1:21" s="3" customFormat="1" x14ac:dyDescent="0.25">
      <c r="A19" s="223"/>
      <c r="B19" s="210"/>
      <c r="C19" s="211"/>
      <c r="D19" s="21"/>
      <c r="E19" s="9"/>
      <c r="F19" s="219"/>
      <c r="G19" s="219"/>
      <c r="H19" s="299"/>
      <c r="I19" s="343"/>
      <c r="J19" s="352"/>
      <c r="K19" s="21"/>
      <c r="L19" s="314"/>
      <c r="M19" s="219"/>
      <c r="N19" s="299"/>
      <c r="O19" s="343"/>
      <c r="P19" s="9"/>
      <c r="Q19" s="21"/>
      <c r="R19" s="219"/>
      <c r="S19" s="219"/>
      <c r="T19" s="299"/>
      <c r="U19" s="343"/>
    </row>
    <row r="20" spans="1:21" x14ac:dyDescent="0.25">
      <c r="B20" s="210"/>
      <c r="C20" s="211"/>
      <c r="D20" s="222" t="s">
        <v>14</v>
      </c>
      <c r="E20" s="215"/>
      <c r="F20" s="287">
        <f>'[1]68,05,503 telefono'!I417</f>
        <v>19000</v>
      </c>
      <c r="G20" s="219"/>
      <c r="H20" s="299"/>
      <c r="J20" s="352"/>
      <c r="K20" s="222" t="s">
        <v>14</v>
      </c>
      <c r="L20" s="350">
        <f>'[1]68,05,503 telefono'!I427</f>
        <v>19000</v>
      </c>
      <c r="M20" s="219"/>
      <c r="N20" s="299"/>
      <c r="P20" s="215"/>
      <c r="Q20" s="222" t="s">
        <v>14</v>
      </c>
      <c r="R20" s="219">
        <f>'[1]68,05,503 telefono'!I437</f>
        <v>19000</v>
      </c>
      <c r="S20" s="219"/>
      <c r="T20" s="299"/>
    </row>
    <row r="21" spans="1:21" x14ac:dyDescent="0.25">
      <c r="B21" s="210"/>
      <c r="C21" s="211"/>
      <c r="D21" s="222" t="s">
        <v>15</v>
      </c>
      <c r="E21" s="7"/>
      <c r="F21" s="287">
        <f>'[1]68,05,563 ALTRE SP.TELEFON.P'!I88</f>
        <v>0</v>
      </c>
      <c r="G21" s="219"/>
      <c r="H21" s="299"/>
      <c r="J21" s="352"/>
      <c r="K21" s="222" t="s">
        <v>15</v>
      </c>
      <c r="L21" s="350">
        <f>'[1]68,05,563 ALTRE SP.TELEFON.P'!I98</f>
        <v>0</v>
      </c>
      <c r="M21" s="219"/>
      <c r="N21" s="299"/>
      <c r="P21" s="7"/>
      <c r="Q21" s="222" t="s">
        <v>15</v>
      </c>
      <c r="R21" s="219">
        <f>'[1]68,05,563 ALTRE SP.TELEFON.P'!I108</f>
        <v>0</v>
      </c>
      <c r="S21" s="219"/>
      <c r="T21" s="299"/>
    </row>
    <row r="22" spans="1:21" x14ac:dyDescent="0.25">
      <c r="B22" s="210"/>
      <c r="C22" s="211"/>
      <c r="D22" s="222" t="s">
        <v>16</v>
      </c>
      <c r="E22" s="7"/>
      <c r="F22" s="287">
        <f>'[1]68,05,320 SP.TELEFON.MANUTENZ.C'!I89</f>
        <v>800</v>
      </c>
      <c r="G22" s="287">
        <f>SUM(F20:F22)</f>
        <v>19800</v>
      </c>
      <c r="H22" s="299" t="s">
        <v>4</v>
      </c>
      <c r="J22" s="352"/>
      <c r="K22" s="222" t="s">
        <v>16</v>
      </c>
      <c r="L22" s="350">
        <f>'[1]68,05,320 SP.TELEFON.MANUTENZ.C'!I99</f>
        <v>800</v>
      </c>
      <c r="M22" s="219">
        <f>SUM(L20:L22)</f>
        <v>19800</v>
      </c>
      <c r="N22" s="299" t="s">
        <v>4</v>
      </c>
      <c r="P22" s="7"/>
      <c r="Q22" s="222" t="s">
        <v>16</v>
      </c>
      <c r="R22" s="219">
        <f>'[1]68,05,320 SP.TELEFON.MANUTENZ.C'!I109</f>
        <v>800</v>
      </c>
      <c r="S22" s="219">
        <f>SUM(R20:R22)</f>
        <v>19800</v>
      </c>
      <c r="T22" s="299" t="s">
        <v>4</v>
      </c>
    </row>
    <row r="23" spans="1:21" x14ac:dyDescent="0.25">
      <c r="B23" s="210"/>
      <c r="C23" s="211"/>
      <c r="D23" s="222"/>
      <c r="E23" s="7"/>
      <c r="F23" s="219"/>
      <c r="G23" s="219"/>
      <c r="H23" s="299"/>
      <c r="J23" s="352"/>
      <c r="K23" s="222"/>
      <c r="L23" s="314"/>
      <c r="M23" s="219"/>
      <c r="N23" s="299"/>
      <c r="P23" s="7"/>
      <c r="Q23" s="222"/>
      <c r="R23" s="219"/>
      <c r="S23" s="219"/>
      <c r="T23" s="299"/>
    </row>
    <row r="24" spans="1:21" x14ac:dyDescent="0.25">
      <c r="B24" s="210"/>
      <c r="C24" s="211"/>
      <c r="D24" s="21"/>
      <c r="E24" s="7"/>
      <c r="F24" s="219"/>
      <c r="G24" s="219"/>
      <c r="H24" s="299"/>
      <c r="J24" s="352"/>
      <c r="K24" s="21"/>
      <c r="L24" s="314"/>
      <c r="M24" s="219"/>
      <c r="N24" s="299"/>
      <c r="P24" s="7"/>
      <c r="Q24" s="21"/>
      <c r="R24" s="219"/>
      <c r="S24" s="219"/>
      <c r="T24" s="299"/>
    </row>
    <row r="25" spans="1:21" s="228" customFormat="1" ht="39.75" x14ac:dyDescent="0.3">
      <c r="A25" s="225"/>
      <c r="B25" s="210"/>
      <c r="C25" s="211"/>
      <c r="D25" s="52" t="s">
        <v>569</v>
      </c>
      <c r="E25" s="226"/>
      <c r="F25" s="227">
        <f>'[1]68,05,540 sp.canone unico'!I69</f>
        <v>2500000</v>
      </c>
      <c r="G25" s="227"/>
      <c r="H25" s="290"/>
      <c r="I25" s="344" t="s">
        <v>656</v>
      </c>
      <c r="J25" s="353"/>
      <c r="K25" s="52" t="s">
        <v>569</v>
      </c>
      <c r="L25" s="316">
        <f>'[1]68,05,540 sp.canone unico'!I79</f>
        <v>2500000</v>
      </c>
      <c r="M25" s="227"/>
      <c r="N25" s="290"/>
      <c r="O25" s="344" t="s">
        <v>656</v>
      </c>
      <c r="P25" s="226"/>
      <c r="Q25" s="52" t="s">
        <v>569</v>
      </c>
      <c r="R25" s="227">
        <f>'[1]68,05,540 sp.canone unico'!I89</f>
        <v>2500000</v>
      </c>
      <c r="S25" s="227"/>
      <c r="T25" s="290"/>
      <c r="U25" s="344" t="s">
        <v>656</v>
      </c>
    </row>
    <row r="26" spans="1:21" s="228" customFormat="1" ht="18.75" x14ac:dyDescent="0.3">
      <c r="A26" s="225"/>
      <c r="B26" s="210"/>
      <c r="C26" s="211"/>
      <c r="D26" s="52"/>
      <c r="E26" s="285"/>
      <c r="F26" s="227"/>
      <c r="G26" s="227"/>
      <c r="H26" s="290"/>
      <c r="I26" s="344"/>
      <c r="J26" s="353"/>
      <c r="K26" s="52"/>
      <c r="L26" s="316"/>
      <c r="M26" s="227"/>
      <c r="N26" s="290"/>
      <c r="O26" s="344"/>
      <c r="P26" s="285"/>
      <c r="Q26" s="52"/>
      <c r="R26" s="227"/>
      <c r="S26" s="227"/>
      <c r="T26" s="290"/>
      <c r="U26" s="344"/>
    </row>
    <row r="27" spans="1:21" x14ac:dyDescent="0.25">
      <c r="A27" s="229">
        <v>2024</v>
      </c>
      <c r="B27" s="210"/>
      <c r="C27" s="211"/>
      <c r="D27" s="17" t="s">
        <v>19</v>
      </c>
      <c r="E27" s="12"/>
      <c r="F27" s="287">
        <f>'[1]68,05,529 spese serv.cau e parc'!R1</f>
        <v>0</v>
      </c>
      <c r="G27" s="219"/>
      <c r="H27" s="299"/>
      <c r="J27" s="352"/>
      <c r="K27" s="17" t="s">
        <v>19</v>
      </c>
      <c r="L27" s="350">
        <f>'[1]68,05,529 spese serv.cau e parc'!S1</f>
        <v>0</v>
      </c>
      <c r="M27" s="219"/>
      <c r="N27" s="299"/>
      <c r="P27" s="12"/>
      <c r="Q27" s="17" t="s">
        <v>19</v>
      </c>
      <c r="R27" s="287">
        <f>'[1]68,05,529 spese serv.cau e parc'!T1</f>
        <v>0</v>
      </c>
      <c r="S27" s="219"/>
      <c r="T27" s="299"/>
    </row>
    <row r="28" spans="1:21" x14ac:dyDescent="0.25">
      <c r="B28" s="210"/>
      <c r="C28" s="211"/>
      <c r="D28" s="230" t="s">
        <v>20</v>
      </c>
      <c r="E28" s="12"/>
      <c r="F28" s="287">
        <f>'[1]68,05,531 sp.serv.acc.bus e sup'!I129</f>
        <v>964000</v>
      </c>
      <c r="G28" s="219"/>
      <c r="H28" s="299"/>
      <c r="J28" s="352"/>
      <c r="K28" s="230" t="s">
        <v>20</v>
      </c>
      <c r="L28" s="350">
        <f>'[1]68,05,531 sp.serv.acc.bus e sup'!I139</f>
        <v>964000</v>
      </c>
      <c r="M28" s="219"/>
      <c r="N28" s="299"/>
      <c r="P28" s="12"/>
      <c r="Q28" s="230" t="s">
        <v>20</v>
      </c>
      <c r="R28" s="287">
        <f>'[1]68,05,531 sp.serv.acc.bus e sup'!I149</f>
        <v>964000</v>
      </c>
      <c r="S28" s="219"/>
      <c r="T28" s="299"/>
    </row>
    <row r="29" spans="1:21" x14ac:dyDescent="0.25">
      <c r="B29" s="210"/>
      <c r="C29" s="211"/>
      <c r="D29" s="17" t="s">
        <v>21</v>
      </c>
      <c r="E29" s="12"/>
      <c r="F29" s="287">
        <f>0</f>
        <v>0</v>
      </c>
      <c r="G29" s="287">
        <f>SUM(F27:F29)</f>
        <v>964000</v>
      </c>
      <c r="H29" s="299" t="s">
        <v>279</v>
      </c>
      <c r="J29" s="352"/>
      <c r="K29" s="17" t="s">
        <v>21</v>
      </c>
      <c r="L29" s="350">
        <f>0</f>
        <v>0</v>
      </c>
      <c r="M29" s="287">
        <f>SUM(L27:L29)</f>
        <v>964000</v>
      </c>
      <c r="N29" s="299" t="s">
        <v>279</v>
      </c>
      <c r="P29" s="12"/>
      <c r="Q29" s="17" t="s">
        <v>21</v>
      </c>
      <c r="R29" s="287">
        <f>0</f>
        <v>0</v>
      </c>
      <c r="S29" s="287">
        <f>SUM(R27:R29)</f>
        <v>964000</v>
      </c>
      <c r="T29" s="299" t="s">
        <v>279</v>
      </c>
    </row>
    <row r="30" spans="1:21" ht="29.25" customHeight="1" x14ac:dyDescent="0.25">
      <c r="B30" s="210"/>
      <c r="C30" s="211"/>
      <c r="D30" s="21" t="s">
        <v>22</v>
      </c>
      <c r="E30" s="12"/>
      <c r="F30" s="219">
        <f>'[1]68,05,533 sp.pulizia parcheggi'!I225</f>
        <v>197290.93</v>
      </c>
      <c r="G30" s="219">
        <f>F30</f>
        <v>197290.93</v>
      </c>
      <c r="H30" s="299" t="s">
        <v>279</v>
      </c>
      <c r="J30" s="352"/>
      <c r="K30" s="21" t="s">
        <v>22</v>
      </c>
      <c r="L30" s="314">
        <f>'[1]68,05,533 sp.pulizia parcheggi'!I235</f>
        <v>197290.93</v>
      </c>
      <c r="M30" s="219">
        <f>L30</f>
        <v>197290.93</v>
      </c>
      <c r="N30" s="299" t="s">
        <v>279</v>
      </c>
      <c r="P30" s="12"/>
      <c r="Q30" s="21" t="s">
        <v>22</v>
      </c>
      <c r="R30" s="219">
        <f>'[1]68,05,533 sp.pulizia parcheggi'!I245</f>
        <v>197290.93</v>
      </c>
      <c r="S30" s="219">
        <f>R30</f>
        <v>197290.93</v>
      </c>
      <c r="T30" s="299" t="s">
        <v>279</v>
      </c>
    </row>
    <row r="31" spans="1:21" x14ac:dyDescent="0.25">
      <c r="B31" s="210"/>
      <c r="C31" s="211"/>
      <c r="D31" s="14" t="s">
        <v>23</v>
      </c>
      <c r="E31" s="12"/>
      <c r="F31" s="219">
        <f>'[1]68,05,534 sp.serv.trasp.valori'!I154</f>
        <v>5900</v>
      </c>
      <c r="G31" s="219">
        <f>F31</f>
        <v>5900</v>
      </c>
      <c r="H31" s="299" t="s">
        <v>3</v>
      </c>
      <c r="J31" s="352"/>
      <c r="K31" s="14" t="s">
        <v>23</v>
      </c>
      <c r="L31" s="314">
        <f>'[1]68,05,534 sp.serv.trasp.valori'!I164</f>
        <v>5900</v>
      </c>
      <c r="M31" s="219">
        <f>L31</f>
        <v>5900</v>
      </c>
      <c r="N31" s="299" t="s">
        <v>3</v>
      </c>
      <c r="P31" s="12"/>
      <c r="Q31" s="14" t="s">
        <v>23</v>
      </c>
      <c r="R31" s="219">
        <f>'[1]68,05,534 sp.serv.trasp.valori'!I174</f>
        <v>5900</v>
      </c>
      <c r="S31" s="219">
        <f>R31</f>
        <v>5900</v>
      </c>
      <c r="T31" s="299" t="s">
        <v>3</v>
      </c>
    </row>
    <row r="32" spans="1:21" ht="27" x14ac:dyDescent="0.25">
      <c r="B32" s="210"/>
      <c r="C32" s="211"/>
      <c r="D32" s="21" t="s">
        <v>24</v>
      </c>
      <c r="E32" s="12"/>
      <c r="F32" s="219">
        <f>'[1]68,05,629 spese serv.sanificaz.'!I56</f>
        <v>0</v>
      </c>
      <c r="G32" s="219"/>
      <c r="H32" s="299"/>
      <c r="J32" s="352"/>
      <c r="K32" s="21" t="s">
        <v>24</v>
      </c>
      <c r="L32" s="314">
        <f>'[1]68,05,629 spese serv.sanificaz.'!I66</f>
        <v>0</v>
      </c>
      <c r="M32" s="219"/>
      <c r="N32" s="299"/>
      <c r="P32" s="12"/>
      <c r="Q32" s="21" t="s">
        <v>24</v>
      </c>
      <c r="R32" s="219">
        <f>'[1]68,05,629 spese serv.sanificaz.'!I76</f>
        <v>0</v>
      </c>
      <c r="S32" s="219"/>
      <c r="T32" s="299"/>
    </row>
    <row r="33" spans="1:21" x14ac:dyDescent="0.25">
      <c r="A33" s="229">
        <v>2024</v>
      </c>
      <c r="B33" s="231"/>
      <c r="C33" s="232"/>
      <c r="D33" s="115" t="s">
        <v>25</v>
      </c>
      <c r="E33" s="7"/>
      <c r="F33" s="233">
        <f>'[1]68,05,535 serv.trasp.navetta'!I92</f>
        <v>80000</v>
      </c>
      <c r="G33" s="233">
        <f>F33</f>
        <v>80000</v>
      </c>
      <c r="H33" s="300" t="s">
        <v>657</v>
      </c>
      <c r="J33" s="352"/>
      <c r="K33" s="115" t="s">
        <v>25</v>
      </c>
      <c r="L33" s="317">
        <f>'[1]68,05,535 serv.trasp.navetta'!I102</f>
        <v>80000</v>
      </c>
      <c r="M33" s="233">
        <f>L33</f>
        <v>80000</v>
      </c>
      <c r="N33" s="300" t="s">
        <v>657</v>
      </c>
      <c r="P33" s="7"/>
      <c r="Q33" s="115" t="s">
        <v>25</v>
      </c>
      <c r="R33" s="233">
        <f>'[1]68,05,535 serv.trasp.navetta'!I112</f>
        <v>80000</v>
      </c>
      <c r="S33" s="233">
        <f>R33</f>
        <v>80000</v>
      </c>
      <c r="T33" s="300" t="s">
        <v>657</v>
      </c>
    </row>
    <row r="34" spans="1:21" x14ac:dyDescent="0.25">
      <c r="B34" s="210"/>
      <c r="C34" s="211"/>
      <c r="D34" s="230" t="s">
        <v>26</v>
      </c>
      <c r="E34" s="12"/>
      <c r="F34" s="287">
        <f>'[1]68,05,508 oneri e spese bancari'!I135</f>
        <v>13000</v>
      </c>
      <c r="G34" s="219"/>
      <c r="H34" s="299"/>
      <c r="J34" s="352"/>
      <c r="K34" s="230" t="s">
        <v>26</v>
      </c>
      <c r="L34" s="350">
        <f>'[1]68,05,508 oneri e spese bancari'!I145</f>
        <v>13000</v>
      </c>
      <c r="M34" s="219"/>
      <c r="N34" s="299"/>
      <c r="P34" s="12"/>
      <c r="Q34" s="230" t="s">
        <v>26</v>
      </c>
      <c r="R34" s="287">
        <f>'[1]68,05,508 oneri e spese bancari'!I155</f>
        <v>13000</v>
      </c>
      <c r="S34" s="219"/>
      <c r="T34" s="299"/>
    </row>
    <row r="35" spans="1:21" x14ac:dyDescent="0.25">
      <c r="B35" s="210"/>
      <c r="C35" s="211"/>
      <c r="D35" s="230" t="s">
        <v>27</v>
      </c>
      <c r="E35" s="12"/>
      <c r="F35" s="287">
        <f>'[1]68,05,541 oneri e sp.banc.cras'!I117</f>
        <v>2100</v>
      </c>
      <c r="G35" s="219"/>
      <c r="H35" s="299"/>
      <c r="J35" s="352"/>
      <c r="K35" s="230" t="s">
        <v>27</v>
      </c>
      <c r="L35" s="350">
        <f>'[1]68,05,541 oneri e sp.banc.cras'!I127</f>
        <v>2100</v>
      </c>
      <c r="M35" s="219"/>
      <c r="N35" s="299"/>
      <c r="P35" s="12"/>
      <c r="Q35" s="230" t="s">
        <v>27</v>
      </c>
      <c r="R35" s="287">
        <f>'[1]68,05,541 oneri e sp.banc.cras'!I137</f>
        <v>2100</v>
      </c>
      <c r="S35" s="219"/>
      <c r="T35" s="299"/>
    </row>
    <row r="36" spans="1:21" x14ac:dyDescent="0.25">
      <c r="B36" s="210"/>
      <c r="C36" s="211"/>
      <c r="D36" s="230" t="s">
        <v>28</v>
      </c>
      <c r="E36" s="12"/>
      <c r="F36" s="287">
        <f>'[1]68,05,642 ONERI SPESE BANC.ZTL'!I172</f>
        <v>1700</v>
      </c>
      <c r="G36" s="219"/>
      <c r="H36" s="299"/>
      <c r="J36" s="352"/>
      <c r="K36" s="230" t="s">
        <v>28</v>
      </c>
      <c r="L36" s="350">
        <f>'[1]68,05,642 ONERI SPESE BANC.ZTL'!I182</f>
        <v>1700</v>
      </c>
      <c r="M36" s="219"/>
      <c r="N36" s="299"/>
      <c r="P36" s="12"/>
      <c r="Q36" s="230" t="s">
        <v>28</v>
      </c>
      <c r="R36" s="287">
        <f>'[1]68,05,642 ONERI SPESE BANC.ZTL'!I192</f>
        <v>1700</v>
      </c>
      <c r="S36" s="219"/>
      <c r="T36" s="299"/>
    </row>
    <row r="37" spans="1:21" x14ac:dyDescent="0.25">
      <c r="B37" s="210"/>
      <c r="C37" s="211"/>
      <c r="D37" s="230" t="s">
        <v>29</v>
      </c>
      <c r="E37" s="12"/>
      <c r="F37" s="287">
        <f>'[1]68,05,542 oneri e commis.nexi'!I210</f>
        <v>62500</v>
      </c>
      <c r="G37" s="219"/>
      <c r="H37" s="299"/>
      <c r="J37" s="352"/>
      <c r="K37" s="230" t="s">
        <v>29</v>
      </c>
      <c r="L37" s="350">
        <f>'[1]68,05,542 oneri e commis.nexi'!I220</f>
        <v>62500</v>
      </c>
      <c r="M37" s="219"/>
      <c r="N37" s="299"/>
      <c r="P37" s="12"/>
      <c r="Q37" s="230" t="s">
        <v>29</v>
      </c>
      <c r="R37" s="287">
        <f>'[1]68,05,542 oneri e commis.nexi'!I230</f>
        <v>62500</v>
      </c>
      <c r="S37" s="219"/>
      <c r="T37" s="299"/>
    </row>
    <row r="38" spans="1:21" x14ac:dyDescent="0.25">
      <c r="B38" s="210"/>
      <c r="C38" s="211"/>
      <c r="D38" s="230" t="s">
        <v>570</v>
      </c>
      <c r="E38" s="12"/>
      <c r="F38" s="287">
        <f>'[1]68,05,648 CANONI POS NEXI MOBIL'!I210</f>
        <v>3200</v>
      </c>
      <c r="G38" s="219"/>
      <c r="H38" s="299"/>
      <c r="J38" s="352"/>
      <c r="K38" s="230" t="s">
        <v>570</v>
      </c>
      <c r="L38" s="350">
        <f>'[1]68,05,648 CANONI POS NEXI MOBIL'!I220</f>
        <v>3200</v>
      </c>
      <c r="M38" s="219"/>
      <c r="N38" s="299"/>
      <c r="P38" s="12"/>
      <c r="Q38" s="230" t="s">
        <v>570</v>
      </c>
      <c r="R38" s="287">
        <f>'[1]68,05,648 CANONI POS NEXI MOBIL'!I230</f>
        <v>3200</v>
      </c>
      <c r="S38" s="219"/>
      <c r="T38" s="299"/>
    </row>
    <row r="39" spans="1:21" x14ac:dyDescent="0.25">
      <c r="B39" s="210"/>
      <c r="C39" s="211"/>
      <c r="D39" s="230" t="s">
        <v>30</v>
      </c>
      <c r="E39" s="12"/>
      <c r="F39" s="287">
        <f>'[1]68,05,641 COMM.NEXI ZTL'!I140</f>
        <v>4500</v>
      </c>
      <c r="G39" s="219"/>
      <c r="H39" s="299"/>
      <c r="J39" s="352"/>
      <c r="K39" s="230" t="s">
        <v>30</v>
      </c>
      <c r="L39" s="350">
        <f>'[1]68,05,641 COMM.NEXI ZTL'!I150</f>
        <v>4500</v>
      </c>
      <c r="M39" s="219"/>
      <c r="N39" s="299"/>
      <c r="P39" s="12"/>
      <c r="Q39" s="230" t="s">
        <v>30</v>
      </c>
      <c r="R39" s="287">
        <f>'[1]68,05,641 COMM.NEXI ZTL'!I160</f>
        <v>4500</v>
      </c>
      <c r="S39" s="219"/>
      <c r="T39" s="299"/>
    </row>
    <row r="40" spans="1:21" x14ac:dyDescent="0.25">
      <c r="B40" s="210"/>
      <c r="C40" s="211"/>
      <c r="D40" s="230" t="s">
        <v>571</v>
      </c>
      <c r="E40" s="12"/>
      <c r="F40" s="287">
        <f>'[1]68,05,647 CANONI POS ZTL'!I103</f>
        <v>480</v>
      </c>
      <c r="G40" s="219"/>
      <c r="H40" s="299"/>
      <c r="J40" s="352"/>
      <c r="K40" s="230" t="s">
        <v>571</v>
      </c>
      <c r="L40" s="350">
        <f>'[1]68,05,647 CANONI POS ZTL'!I113</f>
        <v>480</v>
      </c>
      <c r="M40" s="219"/>
      <c r="N40" s="299"/>
      <c r="P40" s="12"/>
      <c r="Q40" s="230" t="s">
        <v>571</v>
      </c>
      <c r="R40" s="287">
        <f>'[1]68,05,647 CANONI POS ZTL'!I123</f>
        <v>480</v>
      </c>
      <c r="S40" s="219"/>
      <c r="T40" s="299"/>
    </row>
    <row r="41" spans="1:21" x14ac:dyDescent="0.25">
      <c r="B41" s="210"/>
      <c r="C41" s="211"/>
      <c r="D41" s="230" t="s">
        <v>31</v>
      </c>
      <c r="E41" s="12"/>
      <c r="F41" s="287">
        <f>'[1]68,05,558 oneri comm.bancasella'!I370</f>
        <v>700</v>
      </c>
      <c r="G41" s="219"/>
      <c r="H41" s="299"/>
      <c r="J41" s="352"/>
      <c r="K41" s="230" t="s">
        <v>31</v>
      </c>
      <c r="L41" s="350">
        <f>'[1]68,05,558 oneri comm.bancasella'!I380</f>
        <v>700</v>
      </c>
      <c r="M41" s="219"/>
      <c r="N41" s="299"/>
      <c r="P41" s="12"/>
      <c r="Q41" s="230" t="s">
        <v>31</v>
      </c>
      <c r="R41" s="287">
        <f>'[1]68,05,558 oneri comm.bancasella'!I390</f>
        <v>700</v>
      </c>
      <c r="S41" s="219"/>
      <c r="T41" s="299"/>
    </row>
    <row r="42" spans="1:21" x14ac:dyDescent="0.25">
      <c r="B42" s="210"/>
      <c r="C42" s="211"/>
      <c r="D42" s="230" t="s">
        <v>32</v>
      </c>
      <c r="E42" s="12"/>
      <c r="F42" s="287">
        <f>'[1]68,05,559 oneri commiss.NAYAX'!I106</f>
        <v>0</v>
      </c>
      <c r="G42" s="219"/>
      <c r="H42" s="299"/>
      <c r="J42" s="352"/>
      <c r="K42" s="230" t="s">
        <v>32</v>
      </c>
      <c r="L42" s="350">
        <f>'[1]68,05,559 oneri commiss.NAYAX'!I116</f>
        <v>0</v>
      </c>
      <c r="M42" s="219"/>
      <c r="N42" s="299"/>
      <c r="P42" s="12"/>
      <c r="Q42" s="230" t="s">
        <v>32</v>
      </c>
      <c r="R42" s="287">
        <f>'[1]68,05,559 oneri commiss.NAYAX'!I126</f>
        <v>0</v>
      </c>
      <c r="S42" s="219"/>
      <c r="T42" s="299"/>
    </row>
    <row r="43" spans="1:21" s="3" customFormat="1" x14ac:dyDescent="0.25">
      <c r="A43" s="223"/>
      <c r="B43" s="210"/>
      <c r="C43" s="211"/>
      <c r="D43" s="230" t="s">
        <v>33</v>
      </c>
      <c r="E43" s="12"/>
      <c r="F43" s="287">
        <v>0</v>
      </c>
      <c r="G43" s="287">
        <f>SUM(F34:F43)</f>
        <v>88180</v>
      </c>
      <c r="H43" s="299" t="s">
        <v>657</v>
      </c>
      <c r="I43" s="343"/>
      <c r="J43" s="352"/>
      <c r="K43" s="230" t="s">
        <v>33</v>
      </c>
      <c r="L43" s="350">
        <v>0</v>
      </c>
      <c r="M43" s="287">
        <f>SUM(L34:L43)</f>
        <v>88180</v>
      </c>
      <c r="N43" s="299" t="s">
        <v>657</v>
      </c>
      <c r="O43" s="343"/>
      <c r="P43" s="12"/>
      <c r="Q43" s="230" t="s">
        <v>33</v>
      </c>
      <c r="R43" s="287">
        <v>0</v>
      </c>
      <c r="S43" s="287">
        <f>SUM(R34:R43)</f>
        <v>88180</v>
      </c>
      <c r="T43" s="299" t="s">
        <v>657</v>
      </c>
      <c r="U43" s="343"/>
    </row>
    <row r="44" spans="1:21" ht="27" x14ac:dyDescent="0.25">
      <c r="B44" s="210"/>
      <c r="C44" s="211"/>
      <c r="D44" s="21" t="s">
        <v>34</v>
      </c>
      <c r="E44" s="12"/>
      <c r="F44" s="219">
        <f>'[1]68,05,565 CONTR.ASS.AUT.DESIGNA'!I110</f>
        <v>175740</v>
      </c>
      <c r="G44" s="219">
        <f t="shared" ref="G44:G50" si="1">F44</f>
        <v>175740</v>
      </c>
      <c r="H44" s="299" t="s">
        <v>4</v>
      </c>
      <c r="J44" s="352"/>
      <c r="K44" s="21" t="s">
        <v>34</v>
      </c>
      <c r="L44" s="314">
        <f>'[1]68,05,565 CONTR.ASS.AUT.DESIGNA'!I120</f>
        <v>175740</v>
      </c>
      <c r="M44" s="219">
        <f>L44</f>
        <v>175740</v>
      </c>
      <c r="N44" s="299" t="s">
        <v>4</v>
      </c>
      <c r="P44" s="12"/>
      <c r="Q44" s="21" t="s">
        <v>34</v>
      </c>
      <c r="R44" s="219">
        <f>'[1]68,05,565 CONTR.ASS.AUT.DESIGNA'!I130</f>
        <v>175740</v>
      </c>
      <c r="S44" s="219">
        <f>R44</f>
        <v>175740</v>
      </c>
      <c r="T44" s="299" t="s">
        <v>4</v>
      </c>
    </row>
    <row r="45" spans="1:21" x14ac:dyDescent="0.25">
      <c r="B45" s="210"/>
      <c r="C45" s="211"/>
      <c r="D45" s="21" t="s">
        <v>74</v>
      </c>
      <c r="E45" s="7"/>
      <c r="F45" s="233">
        <f>'[1]68,05,504 rete telematica'!I313</f>
        <v>69840</v>
      </c>
      <c r="G45" s="233">
        <f t="shared" si="1"/>
        <v>69840</v>
      </c>
      <c r="H45" s="300" t="s">
        <v>4</v>
      </c>
      <c r="J45" s="352"/>
      <c r="K45" s="21" t="s">
        <v>74</v>
      </c>
      <c r="L45" s="317">
        <f>'[1]68,05,504 rete telematica'!I323</f>
        <v>69840</v>
      </c>
      <c r="M45" s="233">
        <f>L45</f>
        <v>69840</v>
      </c>
      <c r="N45" s="300" t="s">
        <v>4</v>
      </c>
      <c r="P45" s="7"/>
      <c r="Q45" s="21" t="s">
        <v>74</v>
      </c>
      <c r="R45" s="233">
        <f>'[1]68,05,504 rete telematica'!I333</f>
        <v>69840</v>
      </c>
      <c r="S45" s="233">
        <f>R45</f>
        <v>69840</v>
      </c>
      <c r="T45" s="300" t="s">
        <v>4</v>
      </c>
    </row>
    <row r="46" spans="1:21" ht="30.75" customHeight="1" x14ac:dyDescent="0.25">
      <c r="B46" s="210"/>
      <c r="C46" s="211"/>
      <c r="D46" s="21" t="s">
        <v>35</v>
      </c>
      <c r="E46" s="12"/>
      <c r="F46" s="219">
        <f>'[1]68,05,566 CONT.ASS. IM.ELETTR'!I81</f>
        <v>19500</v>
      </c>
      <c r="G46" s="219">
        <f t="shared" si="1"/>
        <v>19500</v>
      </c>
      <c r="H46" s="299" t="s">
        <v>269</v>
      </c>
      <c r="J46" s="352"/>
      <c r="K46" s="21" t="s">
        <v>35</v>
      </c>
      <c r="L46" s="314">
        <f>'[1]68,05,566 CONT.ASS. IM.ELETTR'!I91</f>
        <v>19500</v>
      </c>
      <c r="M46" s="219">
        <f>L46</f>
        <v>19500</v>
      </c>
      <c r="N46" s="299" t="s">
        <v>269</v>
      </c>
      <c r="P46" s="12"/>
      <c r="Q46" s="21" t="s">
        <v>35</v>
      </c>
      <c r="R46" s="219">
        <f>'[1]68,05,566 CONT.ASS. IM.ELETTR'!I101</f>
        <v>19500</v>
      </c>
      <c r="S46" s="219">
        <f>R46</f>
        <v>19500</v>
      </c>
      <c r="T46" s="299" t="s">
        <v>269</v>
      </c>
    </row>
    <row r="47" spans="1:21" ht="27" customHeight="1" x14ac:dyDescent="0.25">
      <c r="B47" s="210"/>
      <c r="C47" s="211"/>
      <c r="D47" s="21" t="s">
        <v>36</v>
      </c>
      <c r="E47" s="12"/>
      <c r="F47" s="219">
        <f>'[1]68,05,644 CON.ASS.ELET-IDRAU pu'!I55</f>
        <v>1307.1500000000001</v>
      </c>
      <c r="G47" s="219">
        <f t="shared" si="1"/>
        <v>1307.1500000000001</v>
      </c>
      <c r="H47" s="299" t="s">
        <v>269</v>
      </c>
      <c r="J47" s="352"/>
      <c r="K47" s="21" t="s">
        <v>36</v>
      </c>
      <c r="L47" s="314">
        <f>'[1]68,05,644 CON.ASS.ELET-IDRAU pu'!I65</f>
        <v>1307.1500000000001</v>
      </c>
      <c r="M47" s="219">
        <f>L47</f>
        <v>1307.1500000000001</v>
      </c>
      <c r="N47" s="299" t="s">
        <v>269</v>
      </c>
      <c r="P47" s="12"/>
      <c r="Q47" s="21" t="s">
        <v>36</v>
      </c>
      <c r="R47" s="219">
        <f>'[1]68,05,644 CON.ASS.ELET-IDRAU pu'!I75</f>
        <v>1307.1500000000001</v>
      </c>
      <c r="S47" s="219">
        <f>R47</f>
        <v>1307.1500000000001</v>
      </c>
      <c r="T47" s="299" t="s">
        <v>269</v>
      </c>
    </row>
    <row r="48" spans="1:21" ht="24" customHeight="1" x14ac:dyDescent="0.25">
      <c r="B48" s="210"/>
      <c r="C48" s="211"/>
      <c r="D48" s="21" t="s">
        <v>37</v>
      </c>
      <c r="E48" s="12"/>
      <c r="F48" s="219">
        <f>'[1]68,05,567 CONT.ASS. ANTINC.'!I76</f>
        <v>23500</v>
      </c>
      <c r="G48" s="219">
        <f t="shared" si="1"/>
        <v>23500</v>
      </c>
      <c r="H48" s="299" t="s">
        <v>269</v>
      </c>
      <c r="J48" s="352"/>
      <c r="K48" s="21" t="s">
        <v>37</v>
      </c>
      <c r="L48" s="314">
        <f>'[1]68,05,567 CONT.ASS. ANTINC.'!I86</f>
        <v>23500</v>
      </c>
      <c r="M48" s="219">
        <f t="shared" ref="M48:M65" si="2">L48</f>
        <v>23500</v>
      </c>
      <c r="N48" s="299" t="s">
        <v>269</v>
      </c>
      <c r="P48" s="12"/>
      <c r="Q48" s="21" t="s">
        <v>37</v>
      </c>
      <c r="R48" s="219">
        <f>'[1]68,05,567 CONT.ASS. ANTINC.'!I96</f>
        <v>23500</v>
      </c>
      <c r="S48" s="219">
        <f t="shared" ref="S48:S65" si="3">R48</f>
        <v>23500</v>
      </c>
      <c r="T48" s="299" t="s">
        <v>269</v>
      </c>
    </row>
    <row r="49" spans="1:21" ht="27" customHeight="1" x14ac:dyDescent="0.25">
      <c r="B49" s="210"/>
      <c r="C49" s="211"/>
      <c r="D49" s="21" t="s">
        <v>38</v>
      </c>
      <c r="E49" s="12"/>
      <c r="F49" s="234">
        <f>'[1]68,05,568 CONT.ASS. PARCOMETR'!I93</f>
        <v>8800</v>
      </c>
      <c r="G49" s="234">
        <f t="shared" si="1"/>
        <v>8800</v>
      </c>
      <c r="H49" s="298" t="s">
        <v>4</v>
      </c>
      <c r="J49" s="352"/>
      <c r="K49" s="21" t="s">
        <v>38</v>
      </c>
      <c r="L49" s="318">
        <f>'[1]68,05,568 CONT.ASS. PARCOMETR'!I103</f>
        <v>8800</v>
      </c>
      <c r="M49" s="219">
        <f t="shared" si="2"/>
        <v>8800</v>
      </c>
      <c r="N49" s="298" t="s">
        <v>4</v>
      </c>
      <c r="P49" s="12"/>
      <c r="Q49" s="21" t="s">
        <v>38</v>
      </c>
      <c r="R49" s="219">
        <f>'[1]68,05,568 CONT.ASS. PARCOMETR'!I113</f>
        <v>8800</v>
      </c>
      <c r="S49" s="219">
        <f t="shared" si="3"/>
        <v>8800</v>
      </c>
      <c r="T49" s="298" t="s">
        <v>4</v>
      </c>
    </row>
    <row r="50" spans="1:21" ht="27" x14ac:dyDescent="0.25">
      <c r="B50" s="210"/>
      <c r="C50" s="211"/>
      <c r="D50" s="21" t="s">
        <v>39</v>
      </c>
      <c r="E50" s="12"/>
      <c r="F50" s="234">
        <f>'[1]68,05,569 CONTR.ASSIT.SCALE MOB'!I100</f>
        <v>74800</v>
      </c>
      <c r="G50" s="234">
        <f t="shared" si="1"/>
        <v>74800</v>
      </c>
      <c r="H50" s="298" t="s">
        <v>4</v>
      </c>
      <c r="J50" s="352"/>
      <c r="K50" s="21" t="s">
        <v>39</v>
      </c>
      <c r="L50" s="318">
        <f>'[1]68,05,569 CONTR.ASSIT.SCALE MOB'!I110</f>
        <v>74800</v>
      </c>
      <c r="M50" s="219">
        <f t="shared" si="2"/>
        <v>74800</v>
      </c>
      <c r="N50" s="298" t="s">
        <v>4</v>
      </c>
      <c r="P50" s="12"/>
      <c r="Q50" s="21" t="s">
        <v>39</v>
      </c>
      <c r="R50" s="219">
        <f>'[1]68,05,569 CONTR.ASSIT.SCALE MOB'!I120</f>
        <v>74800</v>
      </c>
      <c r="S50" s="219">
        <f t="shared" si="3"/>
        <v>74800</v>
      </c>
      <c r="T50" s="298" t="s">
        <v>4</v>
      </c>
    </row>
    <row r="51" spans="1:21" x14ac:dyDescent="0.25">
      <c r="B51" s="210"/>
      <c r="C51" s="211"/>
      <c r="D51" s="21" t="s">
        <v>40</v>
      </c>
      <c r="E51" s="12"/>
      <c r="F51" s="234">
        <f>'[1]68,05,570 CONTR.ASS.SERVER PRIV'!R1</f>
        <v>0</v>
      </c>
      <c r="G51" s="234"/>
      <c r="H51" s="298"/>
      <c r="J51" s="352"/>
      <c r="K51" s="21" t="s">
        <v>40</v>
      </c>
      <c r="L51" s="318">
        <f>'[1]68,05,570 CONTR.ASS.SERVER PRIV'!S1</f>
        <v>0</v>
      </c>
      <c r="M51" s="219">
        <f t="shared" si="2"/>
        <v>0</v>
      </c>
      <c r="N51" s="298"/>
      <c r="P51" s="12"/>
      <c r="Q51" s="21" t="s">
        <v>40</v>
      </c>
      <c r="R51" s="219">
        <f>'[1]68,05,570 CONTR.ASS.SERVER PRIV'!T1</f>
        <v>0</v>
      </c>
      <c r="S51" s="219">
        <f t="shared" si="3"/>
        <v>0</v>
      </c>
      <c r="T51" s="298"/>
    </row>
    <row r="52" spans="1:21" x14ac:dyDescent="0.25">
      <c r="B52" s="210"/>
      <c r="C52" s="211"/>
      <c r="D52" s="21" t="s">
        <v>42</v>
      </c>
      <c r="E52" s="12"/>
      <c r="F52" s="234">
        <f>'[1]68,05,572 contr.assist.fast par'!I62</f>
        <v>12500</v>
      </c>
      <c r="G52" s="234">
        <f t="shared" ref="G52:G62" si="4">F52</f>
        <v>12500</v>
      </c>
      <c r="H52" s="298" t="s">
        <v>269</v>
      </c>
      <c r="J52" s="352"/>
      <c r="K52" s="21" t="s">
        <v>42</v>
      </c>
      <c r="L52" s="318">
        <f>'[1]68,05,572 contr.assist.fast par'!I72</f>
        <v>12500</v>
      </c>
      <c r="M52" s="219">
        <f t="shared" si="2"/>
        <v>12500</v>
      </c>
      <c r="N52" s="298" t="s">
        <v>269</v>
      </c>
      <c r="P52" s="12"/>
      <c r="Q52" s="21" t="s">
        <v>42</v>
      </c>
      <c r="R52" s="219">
        <f>'[1]68,05,572 contr.assist.fast par'!I82</f>
        <v>12500</v>
      </c>
      <c r="S52" s="219">
        <f t="shared" si="3"/>
        <v>12500</v>
      </c>
      <c r="T52" s="298" t="s">
        <v>269</v>
      </c>
    </row>
    <row r="53" spans="1:21" x14ac:dyDescent="0.25">
      <c r="B53" s="210"/>
      <c r="C53" s="211"/>
      <c r="D53" s="21" t="s">
        <v>43</v>
      </c>
      <c r="E53" s="12"/>
      <c r="F53" s="234">
        <f>'[1]68,05,573 contr.assis.ups'!I71</f>
        <v>4120</v>
      </c>
      <c r="G53" s="234">
        <f t="shared" si="4"/>
        <v>4120</v>
      </c>
      <c r="H53" s="298" t="s">
        <v>4</v>
      </c>
      <c r="J53" s="352"/>
      <c r="K53" s="21" t="s">
        <v>43</v>
      </c>
      <c r="L53" s="318">
        <f>'[1]68,05,573 contr.assis.ups'!I81</f>
        <v>4120</v>
      </c>
      <c r="M53" s="219">
        <f t="shared" si="2"/>
        <v>4120</v>
      </c>
      <c r="N53" s="298" t="s">
        <v>4</v>
      </c>
      <c r="P53" s="12"/>
      <c r="Q53" s="21" t="s">
        <v>43</v>
      </c>
      <c r="R53" s="219">
        <f>'[1]68,05,573 contr.assis.ups'!I91</f>
        <v>4120</v>
      </c>
      <c r="S53" s="219">
        <f t="shared" si="3"/>
        <v>4120</v>
      </c>
      <c r="T53" s="298" t="s">
        <v>4</v>
      </c>
    </row>
    <row r="54" spans="1:21" ht="27" x14ac:dyDescent="0.25">
      <c r="B54" s="210"/>
      <c r="C54" s="211"/>
      <c r="D54" s="21" t="s">
        <v>44</v>
      </c>
      <c r="E54" s="12"/>
      <c r="F54" s="234">
        <f>'[1]68,05,574 contr.ass.videoso-all'!I71</f>
        <v>24000</v>
      </c>
      <c r="G54" s="234">
        <f t="shared" si="4"/>
        <v>24000</v>
      </c>
      <c r="H54" s="298" t="s">
        <v>279</v>
      </c>
      <c r="J54" s="352"/>
      <c r="K54" s="21" t="s">
        <v>44</v>
      </c>
      <c r="L54" s="318">
        <f>'[1]68,05,574 contr.ass.videoso-all'!I81</f>
        <v>24000</v>
      </c>
      <c r="M54" s="219">
        <f t="shared" si="2"/>
        <v>24000</v>
      </c>
      <c r="N54" s="298" t="s">
        <v>279</v>
      </c>
      <c r="P54" s="12"/>
      <c r="Q54" s="21" t="s">
        <v>44</v>
      </c>
      <c r="R54" s="219">
        <f>'[1]68,05,574 contr.ass.videoso-all'!I91</f>
        <v>24000</v>
      </c>
      <c r="S54" s="219">
        <f t="shared" si="3"/>
        <v>24000</v>
      </c>
      <c r="T54" s="298" t="s">
        <v>279</v>
      </c>
    </row>
    <row r="55" spans="1:21" x14ac:dyDescent="0.25">
      <c r="B55" s="210"/>
      <c r="C55" s="211"/>
      <c r="D55" s="21" t="s">
        <v>572</v>
      </c>
      <c r="E55" s="12"/>
      <c r="F55" s="234">
        <f>'[1]68,05,646 CON.ASS.ALLAR.P.UNICO'!I45</f>
        <v>500</v>
      </c>
      <c r="G55" s="234">
        <f t="shared" si="4"/>
        <v>500</v>
      </c>
      <c r="H55" s="298" t="s">
        <v>279</v>
      </c>
      <c r="J55" s="352"/>
      <c r="K55" s="21" t="s">
        <v>572</v>
      </c>
      <c r="L55" s="318">
        <f>'[1]68,05,646 CON.ASS.ALLAR.P.UNICO'!I55</f>
        <v>500</v>
      </c>
      <c r="M55" s="219">
        <f t="shared" si="2"/>
        <v>500</v>
      </c>
      <c r="N55" s="298" t="s">
        <v>279</v>
      </c>
      <c r="P55" s="12"/>
      <c r="Q55" s="21" t="s">
        <v>572</v>
      </c>
      <c r="R55" s="219">
        <f>'[1]68,05,646 CON.ASS.ALLAR.P.UNICO'!I65</f>
        <v>500</v>
      </c>
      <c r="S55" s="219">
        <f t="shared" si="3"/>
        <v>500</v>
      </c>
      <c r="T55" s="298" t="s">
        <v>279</v>
      </c>
    </row>
    <row r="56" spans="1:21" x14ac:dyDescent="0.25">
      <c r="B56" s="210"/>
      <c r="C56" s="211"/>
      <c r="D56" s="230" t="s">
        <v>45</v>
      </c>
      <c r="E56" s="12"/>
      <c r="F56" s="234">
        <f>'[1]68,05,575 contr.assis.contabanc'!I51</f>
        <v>640</v>
      </c>
      <c r="G56" s="234">
        <f t="shared" si="4"/>
        <v>640</v>
      </c>
      <c r="H56" s="298" t="s">
        <v>3</v>
      </c>
      <c r="J56" s="352"/>
      <c r="K56" s="230" t="s">
        <v>45</v>
      </c>
      <c r="L56" s="318">
        <f>'[1]68,05,575 contr.assis.contabanc'!I61</f>
        <v>640</v>
      </c>
      <c r="M56" s="219">
        <f t="shared" si="2"/>
        <v>640</v>
      </c>
      <c r="N56" s="298" t="s">
        <v>3</v>
      </c>
      <c r="P56" s="12"/>
      <c r="Q56" s="230" t="s">
        <v>45</v>
      </c>
      <c r="R56" s="219">
        <f>'[1]68,05,575 contr.assis.contabanc'!I71</f>
        <v>640</v>
      </c>
      <c r="S56" s="219">
        <f t="shared" si="3"/>
        <v>640</v>
      </c>
      <c r="T56" s="298" t="s">
        <v>3</v>
      </c>
    </row>
    <row r="57" spans="1:21" ht="35.25" customHeight="1" x14ac:dyDescent="0.25">
      <c r="B57" s="210"/>
      <c r="C57" s="211"/>
      <c r="D57" s="21" t="s">
        <v>47</v>
      </c>
      <c r="E57" s="12"/>
      <c r="F57" s="219">
        <f>'[1]68,05,587 contr.assist.d-pass'!I64</f>
        <v>13300</v>
      </c>
      <c r="G57" s="219">
        <f t="shared" si="4"/>
        <v>13300</v>
      </c>
      <c r="H57" s="299" t="s">
        <v>4</v>
      </c>
      <c r="J57" s="352"/>
      <c r="K57" s="21" t="s">
        <v>47</v>
      </c>
      <c r="L57" s="314">
        <f>'[1]68,05,587 contr.assist.d-pass'!I74</f>
        <v>13300</v>
      </c>
      <c r="M57" s="219">
        <f t="shared" si="2"/>
        <v>13300</v>
      </c>
      <c r="N57" s="299" t="s">
        <v>4</v>
      </c>
      <c r="P57" s="12"/>
      <c r="Q57" s="21" t="s">
        <v>47</v>
      </c>
      <c r="R57" s="219">
        <f>'[1]68,05,587 contr.assist.d-pass'!I84</f>
        <v>13300</v>
      </c>
      <c r="S57" s="219">
        <f t="shared" si="3"/>
        <v>13300</v>
      </c>
      <c r="T57" s="299" t="s">
        <v>4</v>
      </c>
    </row>
    <row r="58" spans="1:21" x14ac:dyDescent="0.25">
      <c r="B58" s="210"/>
      <c r="C58" s="211"/>
      <c r="D58" s="21" t="s">
        <v>41</v>
      </c>
      <c r="E58" s="235"/>
      <c r="F58" s="234">
        <f>'[1]68,05,571 cont.assit.progr.cont'!I98</f>
        <v>11900</v>
      </c>
      <c r="G58" s="234">
        <f t="shared" si="4"/>
        <v>11900</v>
      </c>
      <c r="H58" s="298" t="s">
        <v>3</v>
      </c>
      <c r="J58" s="352"/>
      <c r="K58" s="21" t="s">
        <v>41</v>
      </c>
      <c r="L58" s="318">
        <f>'[1]68,05,571 cont.assit.progr.cont'!I108</f>
        <v>11900</v>
      </c>
      <c r="M58" s="219">
        <f t="shared" si="2"/>
        <v>11900</v>
      </c>
      <c r="N58" s="298" t="s">
        <v>3</v>
      </c>
      <c r="P58" s="12"/>
      <c r="Q58" s="21" t="s">
        <v>41</v>
      </c>
      <c r="R58" s="219">
        <f>'[1]68,05,571 cont.assit.progr.cont'!I118</f>
        <v>11900</v>
      </c>
      <c r="S58" s="219">
        <f t="shared" si="3"/>
        <v>11900</v>
      </c>
      <c r="T58" s="298" t="s">
        <v>3</v>
      </c>
    </row>
    <row r="59" spans="1:21" x14ac:dyDescent="0.25">
      <c r="B59" s="210"/>
      <c r="C59" s="211"/>
      <c r="D59" s="21" t="s">
        <v>46</v>
      </c>
      <c r="E59" s="235"/>
      <c r="F59" s="234">
        <f>'[1]68,05,576 cont.assis.Maggioli'!I77</f>
        <v>5600</v>
      </c>
      <c r="G59" s="234">
        <f t="shared" si="4"/>
        <v>5600</v>
      </c>
      <c r="H59" s="298" t="s">
        <v>657</v>
      </c>
      <c r="J59" s="352"/>
      <c r="K59" s="21" t="s">
        <v>46</v>
      </c>
      <c r="L59" s="318">
        <f>'[1]68,05,576 cont.assis.Maggioli'!I87</f>
        <v>5600</v>
      </c>
      <c r="M59" s="219">
        <f t="shared" si="2"/>
        <v>5600</v>
      </c>
      <c r="N59" s="298" t="s">
        <v>657</v>
      </c>
      <c r="P59" s="12"/>
      <c r="Q59" s="21" t="s">
        <v>46</v>
      </c>
      <c r="R59" s="219">
        <f>'[1]68,05,576 cont.assis.Maggioli'!I97</f>
        <v>5600</v>
      </c>
      <c r="S59" s="219">
        <f t="shared" si="3"/>
        <v>5600</v>
      </c>
      <c r="T59" s="298" t="s">
        <v>657</v>
      </c>
    </row>
    <row r="60" spans="1:21" s="3" customFormat="1" x14ac:dyDescent="0.25">
      <c r="A60" s="223"/>
      <c r="B60" s="210"/>
      <c r="C60" s="211"/>
      <c r="D60" s="21" t="s">
        <v>48</v>
      </c>
      <c r="E60" s="235"/>
      <c r="F60" s="219">
        <f>'[1]68,05,592 contr.ass.serv.aci'!I67</f>
        <v>565</v>
      </c>
      <c r="G60" s="219">
        <f t="shared" si="4"/>
        <v>565</v>
      </c>
      <c r="H60" s="299" t="s">
        <v>4</v>
      </c>
      <c r="I60" s="343"/>
      <c r="J60" s="352"/>
      <c r="K60" s="21" t="s">
        <v>48</v>
      </c>
      <c r="L60" s="314">
        <f>'[1]68,05,592 contr.ass.serv.aci'!I77</f>
        <v>565</v>
      </c>
      <c r="M60" s="219">
        <f t="shared" si="2"/>
        <v>565</v>
      </c>
      <c r="N60" s="299" t="s">
        <v>4</v>
      </c>
      <c r="O60" s="343"/>
      <c r="P60" s="12"/>
      <c r="Q60" s="21" t="s">
        <v>48</v>
      </c>
      <c r="R60" s="219">
        <f>'[1]68,05,592 contr.ass.serv.aci'!I87</f>
        <v>565</v>
      </c>
      <c r="S60" s="219">
        <f t="shared" si="3"/>
        <v>565</v>
      </c>
      <c r="T60" s="299" t="s">
        <v>4</v>
      </c>
      <c r="U60" s="343"/>
    </row>
    <row r="61" spans="1:21" s="3" customFormat="1" ht="27" customHeight="1" x14ac:dyDescent="0.25">
      <c r="A61" s="223"/>
      <c r="B61" s="210"/>
      <c r="C61" s="211"/>
      <c r="D61" s="21" t="s">
        <v>49</v>
      </c>
      <c r="E61" s="235"/>
      <c r="F61" s="219">
        <f>'[1]68,05,619 CONTR.ASSI.SITO WEB '!I71</f>
        <v>2080</v>
      </c>
      <c r="G61" s="219">
        <f t="shared" si="4"/>
        <v>2080</v>
      </c>
      <c r="H61" s="299" t="s">
        <v>4</v>
      </c>
      <c r="I61" s="343"/>
      <c r="J61" s="352"/>
      <c r="K61" s="21" t="s">
        <v>49</v>
      </c>
      <c r="L61" s="314">
        <f>'[1]68,05,619 CONTR.ASSI.SITO WEB '!I81</f>
        <v>2080</v>
      </c>
      <c r="M61" s="219">
        <f t="shared" si="2"/>
        <v>2080</v>
      </c>
      <c r="N61" s="299" t="s">
        <v>4</v>
      </c>
      <c r="O61" s="343"/>
      <c r="P61" s="12"/>
      <c r="Q61" s="21" t="s">
        <v>49</v>
      </c>
      <c r="R61" s="219">
        <f>'[1]68,05,619 CONTR.ASSI.SITO WEB '!I91</f>
        <v>2080</v>
      </c>
      <c r="S61" s="219">
        <f t="shared" si="3"/>
        <v>2080</v>
      </c>
      <c r="T61" s="299" t="s">
        <v>4</v>
      </c>
      <c r="U61" s="343"/>
    </row>
    <row r="62" spans="1:21" s="3" customFormat="1" ht="21.75" customHeight="1" x14ac:dyDescent="0.25">
      <c r="A62" s="223"/>
      <c r="B62" s="210"/>
      <c r="C62" s="211"/>
      <c r="D62" s="21" t="s">
        <v>50</v>
      </c>
      <c r="E62" s="235"/>
      <c r="F62" s="219">
        <f>'[1]68,05,620 contr.ass.appar.lan'!I66</f>
        <v>6500</v>
      </c>
      <c r="G62" s="219">
        <f t="shared" si="4"/>
        <v>6500</v>
      </c>
      <c r="H62" s="299" t="s">
        <v>4</v>
      </c>
      <c r="I62" s="343"/>
      <c r="J62" s="352"/>
      <c r="K62" s="21" t="s">
        <v>50</v>
      </c>
      <c r="L62" s="314">
        <f>'[1]68,05,620 contr.ass.appar.lan'!I76</f>
        <v>6500</v>
      </c>
      <c r="M62" s="219">
        <f t="shared" si="2"/>
        <v>6500</v>
      </c>
      <c r="N62" s="299" t="s">
        <v>4</v>
      </c>
      <c r="O62" s="343"/>
      <c r="P62" s="12"/>
      <c r="Q62" s="21" t="s">
        <v>50</v>
      </c>
      <c r="R62" s="219">
        <f>'[1]68,05,620 contr.ass.appar.lan'!I86</f>
        <v>6500</v>
      </c>
      <c r="S62" s="219">
        <f t="shared" si="3"/>
        <v>6500</v>
      </c>
      <c r="T62" s="299" t="s">
        <v>4</v>
      </c>
      <c r="U62" s="343"/>
    </row>
    <row r="63" spans="1:21" ht="24.75" customHeight="1" x14ac:dyDescent="0.25">
      <c r="B63" s="210"/>
      <c r="C63" s="211"/>
      <c r="D63" s="21" t="s">
        <v>51</v>
      </c>
      <c r="E63" s="12"/>
      <c r="F63" s="219">
        <f>'[1]68,05,621 CONTR.ASS.OCCUPAZ.'!R1</f>
        <v>0</v>
      </c>
      <c r="G63" s="219"/>
      <c r="H63" s="299"/>
      <c r="J63" s="352"/>
      <c r="K63" s="21" t="s">
        <v>51</v>
      </c>
      <c r="L63" s="314">
        <f>'[1]68,05,621 CONTR.ASS.OCCUPAZ.'!S1</f>
        <v>0</v>
      </c>
      <c r="M63" s="219">
        <f t="shared" si="2"/>
        <v>0</v>
      </c>
      <c r="N63" s="299"/>
      <c r="P63" s="12"/>
      <c r="Q63" s="21" t="s">
        <v>51</v>
      </c>
      <c r="R63" s="219">
        <f>'[1]68,05,621 CONTR.ASS.OCCUPAZ.'!T1</f>
        <v>0</v>
      </c>
      <c r="S63" s="219">
        <f t="shared" si="3"/>
        <v>0</v>
      </c>
      <c r="T63" s="299"/>
    </row>
    <row r="64" spans="1:21" x14ac:dyDescent="0.25">
      <c r="B64" s="210"/>
      <c r="C64" s="211"/>
      <c r="D64" s="21" t="s">
        <v>52</v>
      </c>
      <c r="E64" s="12"/>
      <c r="F64" s="219">
        <f>'[1]68,05,638 CONTR. ASSIST.SISMIC'!I72</f>
        <v>30400</v>
      </c>
      <c r="G64" s="219">
        <f>F64</f>
        <v>30400</v>
      </c>
      <c r="H64" s="299" t="s">
        <v>4</v>
      </c>
      <c r="J64" s="352"/>
      <c r="K64" s="21" t="s">
        <v>52</v>
      </c>
      <c r="L64" s="314">
        <f>'[1]68,05,638 CONTR. ASSIST.SISMIC'!I82</f>
        <v>30400</v>
      </c>
      <c r="M64" s="219">
        <f t="shared" si="2"/>
        <v>30400</v>
      </c>
      <c r="N64" s="299" t="s">
        <v>4</v>
      </c>
      <c r="P64" s="12"/>
      <c r="Q64" s="21" t="s">
        <v>52</v>
      </c>
      <c r="R64" s="219">
        <f>'[1]68,05,638 CONTR. ASSIST.SISMIC'!I92</f>
        <v>30400</v>
      </c>
      <c r="S64" s="219">
        <f t="shared" si="3"/>
        <v>30400</v>
      </c>
      <c r="T64" s="299" t="s">
        <v>4</v>
      </c>
    </row>
    <row r="65" spans="1:21" s="241" customFormat="1" ht="88.5" customHeight="1" x14ac:dyDescent="0.3">
      <c r="A65" s="236"/>
      <c r="B65" s="237"/>
      <c r="C65" s="237"/>
      <c r="D65" s="238" t="s">
        <v>573</v>
      </c>
      <c r="E65" s="239"/>
      <c r="F65" s="240"/>
      <c r="G65" s="240"/>
      <c r="H65" s="301"/>
      <c r="I65" s="345"/>
      <c r="J65" s="354"/>
      <c r="K65" s="238" t="s">
        <v>573</v>
      </c>
      <c r="L65" s="319">
        <f>58000*20%</f>
        <v>11600</v>
      </c>
      <c r="M65" s="219">
        <f t="shared" si="2"/>
        <v>11600</v>
      </c>
      <c r="N65" s="301"/>
      <c r="O65" s="345"/>
      <c r="P65" s="239"/>
      <c r="Q65" s="238" t="s">
        <v>573</v>
      </c>
      <c r="R65" s="240">
        <f>L65</f>
        <v>11600</v>
      </c>
      <c r="S65" s="219">
        <f t="shared" si="3"/>
        <v>11600</v>
      </c>
      <c r="T65" s="301"/>
      <c r="U65" s="345"/>
    </row>
    <row r="66" spans="1:21" s="241" customFormat="1" ht="72.75" customHeight="1" x14ac:dyDescent="0.3">
      <c r="A66" s="236"/>
      <c r="B66" s="237"/>
      <c r="C66" s="237"/>
      <c r="D66" s="238" t="s">
        <v>574</v>
      </c>
      <c r="E66" s="239"/>
      <c r="F66" s="283">
        <v>10000</v>
      </c>
      <c r="G66" s="283"/>
      <c r="H66" s="302"/>
      <c r="I66" s="345" t="s">
        <v>651</v>
      </c>
      <c r="J66" s="354"/>
      <c r="K66" s="238" t="s">
        <v>574</v>
      </c>
      <c r="L66" s="320">
        <f>F66</f>
        <v>10000</v>
      </c>
      <c r="M66" s="283"/>
      <c r="N66" s="302"/>
      <c r="O66" s="345" t="s">
        <v>651</v>
      </c>
      <c r="P66" s="239"/>
      <c r="Q66" s="238" t="s">
        <v>574</v>
      </c>
      <c r="R66" s="283">
        <f>L66</f>
        <v>10000</v>
      </c>
      <c r="S66" s="283"/>
      <c r="T66" s="302"/>
      <c r="U66" s="345" t="s">
        <v>651</v>
      </c>
    </row>
    <row r="67" spans="1:21" x14ac:dyDescent="0.25">
      <c r="B67" s="210"/>
      <c r="C67" s="211"/>
      <c r="D67" s="230" t="s">
        <v>53</v>
      </c>
      <c r="E67" s="12"/>
      <c r="F67" s="219">
        <f>'[1]68,05,639 SERVIZ.AMMINSTR.'!I67</f>
        <v>1000</v>
      </c>
      <c r="G67" s="219">
        <f>F67</f>
        <v>1000</v>
      </c>
      <c r="H67" s="299" t="s">
        <v>3</v>
      </c>
      <c r="J67" s="352"/>
      <c r="K67" s="230" t="s">
        <v>53</v>
      </c>
      <c r="L67" s="314">
        <f>'[1]68,05,639 SERVIZ.AMMINSTR.'!I77</f>
        <v>1000</v>
      </c>
      <c r="M67" s="219">
        <f>L67</f>
        <v>1000</v>
      </c>
      <c r="N67" s="299" t="s">
        <v>3</v>
      </c>
      <c r="P67" s="12"/>
      <c r="Q67" s="230" t="s">
        <v>53</v>
      </c>
      <c r="R67" s="219">
        <f>'[1]68,05,639 SERVIZ.AMMINSTR.'!I87</f>
        <v>1000</v>
      </c>
      <c r="S67" s="219">
        <f>R67</f>
        <v>1000</v>
      </c>
      <c r="T67" s="299" t="s">
        <v>3</v>
      </c>
    </row>
    <row r="68" spans="1:21" x14ac:dyDescent="0.25">
      <c r="B68" s="210"/>
      <c r="C68" s="211"/>
      <c r="D68" s="21" t="s">
        <v>54</v>
      </c>
      <c r="E68" s="12"/>
      <c r="F68" s="233">
        <f>'[1]68,05,640 CANONI ASSIST.SOFTWAR'!I167</f>
        <v>15000</v>
      </c>
      <c r="G68" s="233">
        <f>F68</f>
        <v>15000</v>
      </c>
      <c r="H68" s="300" t="s">
        <v>279</v>
      </c>
      <c r="J68" s="352"/>
      <c r="K68" s="21" t="s">
        <v>54</v>
      </c>
      <c r="L68" s="317">
        <f>'[1]68,05,640 CANONI ASSIST.SOFTWAR'!I177</f>
        <v>15000</v>
      </c>
      <c r="M68" s="219">
        <f>L68</f>
        <v>15000</v>
      </c>
      <c r="N68" s="300" t="s">
        <v>279</v>
      </c>
      <c r="P68" s="12"/>
      <c r="Q68" s="21" t="s">
        <v>54</v>
      </c>
      <c r="R68" s="233">
        <f>'[1]68,05,640 CANONI ASSIST.SOFTWAR'!I187</f>
        <v>15000</v>
      </c>
      <c r="S68" s="219">
        <f>R68</f>
        <v>15000</v>
      </c>
      <c r="T68" s="300" t="s">
        <v>279</v>
      </c>
    </row>
    <row r="69" spans="1:21" x14ac:dyDescent="0.25">
      <c r="B69" s="210"/>
      <c r="C69" s="211"/>
      <c r="D69" s="21"/>
      <c r="E69" s="12"/>
      <c r="F69" s="233"/>
      <c r="G69" s="233"/>
      <c r="H69" s="300"/>
      <c r="J69" s="352"/>
      <c r="K69" s="21"/>
      <c r="L69" s="317"/>
      <c r="M69" s="233"/>
      <c r="N69" s="300"/>
      <c r="P69" s="12"/>
      <c r="Q69" s="21"/>
      <c r="R69" s="233"/>
      <c r="S69" s="233"/>
      <c r="T69" s="300"/>
    </row>
    <row r="70" spans="1:21" x14ac:dyDescent="0.25">
      <c r="B70" s="210"/>
      <c r="C70" s="211"/>
      <c r="D70" s="21" t="s">
        <v>75</v>
      </c>
      <c r="E70" s="7"/>
      <c r="F70" s="295">
        <f>'[1]68,05,505 vigilanza'!I60</f>
        <v>960</v>
      </c>
      <c r="G70" s="233"/>
      <c r="H70" s="300"/>
      <c r="J70" s="352"/>
      <c r="K70" s="21" t="s">
        <v>75</v>
      </c>
      <c r="L70" s="357">
        <f>'[1]68,05,505 vigilanza'!I70</f>
        <v>960</v>
      </c>
      <c r="M70" s="233"/>
      <c r="N70" s="300"/>
      <c r="P70" s="7"/>
      <c r="Q70" s="21" t="s">
        <v>75</v>
      </c>
      <c r="R70" s="295">
        <f>'[1]68,05,505 vigilanza'!I80</f>
        <v>960</v>
      </c>
      <c r="S70" s="233"/>
      <c r="T70" s="300"/>
    </row>
    <row r="71" spans="1:21" x14ac:dyDescent="0.25">
      <c r="B71" s="210"/>
      <c r="C71" s="211"/>
      <c r="D71" s="21" t="s">
        <v>76</v>
      </c>
      <c r="E71" s="7"/>
      <c r="F71" s="295">
        <f>'[1]68,05,643 VIGILANZA P.UNICO'!I57</f>
        <v>960</v>
      </c>
      <c r="G71" s="295">
        <f>SUM(F70:F71)</f>
        <v>1920</v>
      </c>
      <c r="H71" s="300" t="s">
        <v>269</v>
      </c>
      <c r="J71" s="352"/>
      <c r="K71" s="21" t="s">
        <v>76</v>
      </c>
      <c r="L71" s="357">
        <f>'[1]68,05,643 VIGILANZA P.UNICO'!I67</f>
        <v>960</v>
      </c>
      <c r="M71" s="295">
        <f>SUM(L70:L71)</f>
        <v>1920</v>
      </c>
      <c r="N71" s="300" t="s">
        <v>269</v>
      </c>
      <c r="P71" s="7"/>
      <c r="Q71" s="21" t="s">
        <v>76</v>
      </c>
      <c r="R71" s="295">
        <f>'[1]68,05,643 VIGILANZA P.UNICO'!I77</f>
        <v>960</v>
      </c>
      <c r="S71" s="295">
        <f>SUM(R70:R71)</f>
        <v>1920</v>
      </c>
      <c r="T71" s="300" t="s">
        <v>269</v>
      </c>
    </row>
    <row r="72" spans="1:21" ht="16.5" x14ac:dyDescent="0.3">
      <c r="B72" s="210"/>
      <c r="C72" s="211"/>
      <c r="D72" s="224"/>
      <c r="E72" s="242"/>
      <c r="F72" s="242"/>
      <c r="G72" s="242"/>
      <c r="H72" s="303"/>
      <c r="J72" s="352"/>
      <c r="K72" s="224"/>
      <c r="L72" s="321"/>
      <c r="M72" s="242"/>
      <c r="N72" s="303"/>
      <c r="P72" s="242"/>
      <c r="Q72" s="224"/>
      <c r="R72" s="246"/>
      <c r="S72" s="242"/>
      <c r="T72" s="303"/>
    </row>
    <row r="73" spans="1:21" s="3" customFormat="1" ht="16.5" x14ac:dyDescent="0.3">
      <c r="A73" s="223"/>
      <c r="B73" s="210"/>
      <c r="C73" s="211"/>
      <c r="D73" s="243"/>
      <c r="E73" s="244"/>
      <c r="F73" s="246"/>
      <c r="G73" s="246"/>
      <c r="H73" s="304"/>
      <c r="I73" s="343"/>
      <c r="J73" s="352"/>
      <c r="K73" s="243"/>
      <c r="L73" s="322"/>
      <c r="M73" s="246"/>
      <c r="N73" s="304"/>
      <c r="O73" s="343"/>
      <c r="P73" s="244"/>
      <c r="Q73" s="243"/>
      <c r="R73" s="246"/>
      <c r="S73" s="246"/>
      <c r="T73" s="304"/>
      <c r="U73" s="343"/>
    </row>
    <row r="74" spans="1:21" s="16" customFormat="1" ht="27.75" x14ac:dyDescent="0.3">
      <c r="A74" s="247" t="s">
        <v>281</v>
      </c>
      <c r="B74" s="210"/>
      <c r="C74" s="211"/>
      <c r="D74" s="14" t="s">
        <v>575</v>
      </c>
      <c r="E74" s="244"/>
      <c r="F74" s="248"/>
      <c r="G74" s="248"/>
      <c r="H74" s="305"/>
      <c r="I74" s="342"/>
      <c r="J74" s="352"/>
      <c r="K74" s="14" t="s">
        <v>575</v>
      </c>
      <c r="L74" s="323"/>
      <c r="M74" s="248"/>
      <c r="N74" s="305"/>
      <c r="O74" s="342"/>
      <c r="P74" s="244"/>
      <c r="Q74" s="14" t="s">
        <v>575</v>
      </c>
      <c r="R74" s="248"/>
      <c r="S74" s="248"/>
      <c r="T74" s="305"/>
      <c r="U74" s="342"/>
    </row>
    <row r="75" spans="1:21" s="16" customFormat="1" ht="16.5" x14ac:dyDescent="0.3">
      <c r="A75" s="247" t="s">
        <v>281</v>
      </c>
      <c r="B75" s="210"/>
      <c r="C75" s="211"/>
      <c r="D75" s="14" t="s">
        <v>576</v>
      </c>
      <c r="E75" s="244"/>
      <c r="F75" s="248"/>
      <c r="G75" s="248"/>
      <c r="H75" s="305"/>
      <c r="I75" s="342"/>
      <c r="J75" s="352"/>
      <c r="K75" s="14" t="s">
        <v>576</v>
      </c>
      <c r="L75" s="323"/>
      <c r="M75" s="248"/>
      <c r="N75" s="305"/>
      <c r="O75" s="342"/>
      <c r="P75" s="244"/>
      <c r="Q75" s="14" t="s">
        <v>576</v>
      </c>
      <c r="R75" s="248"/>
      <c r="S75" s="248"/>
      <c r="T75" s="305"/>
      <c r="U75" s="342"/>
    </row>
    <row r="76" spans="1:21" s="16" customFormat="1" ht="16.5" x14ac:dyDescent="0.3">
      <c r="A76" s="247" t="s">
        <v>281</v>
      </c>
      <c r="B76" s="210"/>
      <c r="C76" s="211"/>
      <c r="D76" s="14" t="s">
        <v>577</v>
      </c>
      <c r="E76" s="244"/>
      <c r="F76" s="248"/>
      <c r="G76" s="248"/>
      <c r="H76" s="305"/>
      <c r="I76" s="342"/>
      <c r="J76" s="352"/>
      <c r="K76" s="14" t="s">
        <v>577</v>
      </c>
      <c r="L76" s="323"/>
      <c r="M76" s="248"/>
      <c r="N76" s="305"/>
      <c r="O76" s="342"/>
      <c r="P76" s="244"/>
      <c r="Q76" s="14" t="s">
        <v>577</v>
      </c>
      <c r="R76" s="248"/>
      <c r="S76" s="248"/>
      <c r="T76" s="305"/>
      <c r="U76" s="342"/>
    </row>
    <row r="77" spans="1:21" s="16" customFormat="1" ht="16.5" x14ac:dyDescent="0.3">
      <c r="A77" s="247" t="s">
        <v>281</v>
      </c>
      <c r="B77" s="210"/>
      <c r="C77" s="211"/>
      <c r="D77" s="14" t="s">
        <v>578</v>
      </c>
      <c r="E77" s="244"/>
      <c r="F77" s="248"/>
      <c r="G77" s="248"/>
      <c r="H77" s="305"/>
      <c r="I77" s="342"/>
      <c r="J77" s="352"/>
      <c r="K77" s="14" t="s">
        <v>578</v>
      </c>
      <c r="L77" s="323"/>
      <c r="M77" s="248"/>
      <c r="N77" s="305"/>
      <c r="O77" s="342"/>
      <c r="P77" s="244"/>
      <c r="Q77" s="14" t="s">
        <v>578</v>
      </c>
      <c r="R77" s="248"/>
      <c r="S77" s="248"/>
      <c r="T77" s="305"/>
      <c r="U77" s="342"/>
    </row>
    <row r="78" spans="1:21" s="15" customFormat="1" ht="27.75" x14ac:dyDescent="0.3">
      <c r="A78" s="247" t="s">
        <v>281</v>
      </c>
      <c r="B78" s="210"/>
      <c r="C78" s="211"/>
      <c r="D78" s="14" t="s">
        <v>579</v>
      </c>
      <c r="E78" s="244"/>
      <c r="F78" s="248"/>
      <c r="G78" s="248"/>
      <c r="H78" s="305"/>
      <c r="I78" s="343"/>
      <c r="J78" s="352"/>
      <c r="K78" s="14" t="s">
        <v>579</v>
      </c>
      <c r="L78" s="323"/>
      <c r="M78" s="248"/>
      <c r="N78" s="305"/>
      <c r="O78" s="343"/>
      <c r="P78" s="244"/>
      <c r="Q78" s="14" t="s">
        <v>579</v>
      </c>
      <c r="R78" s="248"/>
      <c r="S78" s="248"/>
      <c r="T78" s="305"/>
      <c r="U78" s="343"/>
    </row>
    <row r="79" spans="1:21" s="16" customFormat="1" ht="27" x14ac:dyDescent="0.25">
      <c r="A79" s="247" t="s">
        <v>281</v>
      </c>
      <c r="B79" s="210"/>
      <c r="C79" s="211"/>
      <c r="D79" s="14" t="s">
        <v>580</v>
      </c>
      <c r="E79" s="12"/>
      <c r="F79" s="248"/>
      <c r="G79" s="248"/>
      <c r="H79" s="305"/>
      <c r="I79" s="342"/>
      <c r="J79" s="352"/>
      <c r="K79" s="14" t="s">
        <v>580</v>
      </c>
      <c r="L79" s="323"/>
      <c r="M79" s="248"/>
      <c r="N79" s="305"/>
      <c r="O79" s="342"/>
      <c r="P79" s="12"/>
      <c r="Q79" s="14" t="s">
        <v>580</v>
      </c>
      <c r="R79" s="248"/>
      <c r="S79" s="248"/>
      <c r="T79" s="305"/>
      <c r="U79" s="342"/>
    </row>
    <row r="80" spans="1:21" s="16" customFormat="1" x14ac:dyDescent="0.25">
      <c r="A80" s="247" t="s">
        <v>281</v>
      </c>
      <c r="B80" s="210"/>
      <c r="C80" s="211"/>
      <c r="D80" s="14" t="s">
        <v>581</v>
      </c>
      <c r="E80" s="12"/>
      <c r="F80" s="248"/>
      <c r="G80" s="248"/>
      <c r="H80" s="305"/>
      <c r="I80" s="342"/>
      <c r="J80" s="352"/>
      <c r="K80" s="14" t="s">
        <v>581</v>
      </c>
      <c r="L80" s="323"/>
      <c r="M80" s="248"/>
      <c r="N80" s="305"/>
      <c r="O80" s="342"/>
      <c r="P80" s="12"/>
      <c r="Q80" s="14" t="s">
        <v>581</v>
      </c>
      <c r="R80" s="248"/>
      <c r="S80" s="248"/>
      <c r="T80" s="305"/>
      <c r="U80" s="342"/>
    </row>
    <row r="81" spans="1:21" s="16" customFormat="1" ht="27" x14ac:dyDescent="0.25">
      <c r="A81" s="247" t="s">
        <v>281</v>
      </c>
      <c r="B81" s="210"/>
      <c r="C81" s="211"/>
      <c r="D81" s="14" t="s">
        <v>582</v>
      </c>
      <c r="E81" s="12"/>
      <c r="F81" s="248"/>
      <c r="G81" s="248"/>
      <c r="H81" s="305"/>
      <c r="I81" s="342"/>
      <c r="J81" s="352"/>
      <c r="K81" s="14" t="s">
        <v>582</v>
      </c>
      <c r="L81" s="323"/>
      <c r="M81" s="248"/>
      <c r="N81" s="305"/>
      <c r="O81" s="342"/>
      <c r="P81" s="12"/>
      <c r="Q81" s="14" t="s">
        <v>582</v>
      </c>
      <c r="R81" s="248"/>
      <c r="S81" s="248"/>
      <c r="T81" s="305"/>
      <c r="U81" s="342"/>
    </row>
    <row r="82" spans="1:21" s="16" customFormat="1" x14ac:dyDescent="0.25">
      <c r="A82" s="247" t="s">
        <v>281</v>
      </c>
      <c r="B82" s="210"/>
      <c r="C82" s="211"/>
      <c r="D82" s="14" t="s">
        <v>583</v>
      </c>
      <c r="E82" s="12"/>
      <c r="F82" s="248"/>
      <c r="G82" s="248"/>
      <c r="H82" s="305"/>
      <c r="I82" s="342"/>
      <c r="J82" s="352"/>
      <c r="K82" s="14" t="s">
        <v>583</v>
      </c>
      <c r="L82" s="323"/>
      <c r="M82" s="248"/>
      <c r="N82" s="305"/>
      <c r="O82" s="342"/>
      <c r="P82" s="12"/>
      <c r="Q82" s="14" t="s">
        <v>583</v>
      </c>
      <c r="R82" s="248"/>
      <c r="S82" s="248"/>
      <c r="T82" s="305"/>
      <c r="U82" s="342"/>
    </row>
    <row r="83" spans="1:21" s="16" customFormat="1" x14ac:dyDescent="0.25">
      <c r="A83" s="247" t="s">
        <v>281</v>
      </c>
      <c r="B83" s="210"/>
      <c r="C83" s="211"/>
      <c r="D83" s="14" t="s">
        <v>584</v>
      </c>
      <c r="E83" s="12"/>
      <c r="F83" s="248"/>
      <c r="G83" s="248"/>
      <c r="H83" s="305"/>
      <c r="I83" s="342"/>
      <c r="J83" s="352"/>
      <c r="K83" s="14" t="s">
        <v>584</v>
      </c>
      <c r="L83" s="323"/>
      <c r="M83" s="248"/>
      <c r="N83" s="305"/>
      <c r="O83" s="342"/>
      <c r="P83" s="12"/>
      <c r="Q83" s="14" t="s">
        <v>584</v>
      </c>
      <c r="R83" s="248"/>
      <c r="S83" s="248"/>
      <c r="T83" s="305"/>
      <c r="U83" s="342"/>
    </row>
    <row r="84" spans="1:21" s="16" customFormat="1" x14ac:dyDescent="0.25">
      <c r="A84" s="247" t="s">
        <v>281</v>
      </c>
      <c r="B84" s="210"/>
      <c r="C84" s="211"/>
      <c r="D84" s="14" t="s">
        <v>585</v>
      </c>
      <c r="E84" s="12"/>
      <c r="F84" s="248"/>
      <c r="G84" s="248"/>
      <c r="H84" s="305"/>
      <c r="I84" s="342"/>
      <c r="J84" s="352"/>
      <c r="K84" s="14" t="s">
        <v>585</v>
      </c>
      <c r="L84" s="323"/>
      <c r="M84" s="248"/>
      <c r="N84" s="305"/>
      <c r="O84" s="342"/>
      <c r="P84" s="12"/>
      <c r="Q84" s="14" t="s">
        <v>585</v>
      </c>
      <c r="R84" s="248"/>
      <c r="S84" s="248"/>
      <c r="T84" s="305"/>
      <c r="U84" s="342"/>
    </row>
    <row r="85" spans="1:21" s="16" customFormat="1" x14ac:dyDescent="0.25">
      <c r="A85" s="247" t="s">
        <v>281</v>
      </c>
      <c r="B85" s="210"/>
      <c r="C85" s="211"/>
      <c r="D85" s="14" t="s">
        <v>586</v>
      </c>
      <c r="E85" s="12"/>
      <c r="F85" s="248"/>
      <c r="G85" s="248"/>
      <c r="H85" s="305"/>
      <c r="I85" s="342"/>
      <c r="J85" s="352"/>
      <c r="K85" s="14" t="s">
        <v>586</v>
      </c>
      <c r="L85" s="323"/>
      <c r="M85" s="248"/>
      <c r="N85" s="305"/>
      <c r="O85" s="342"/>
      <c r="P85" s="12"/>
      <c r="Q85" s="14" t="s">
        <v>586</v>
      </c>
      <c r="R85" s="248"/>
      <c r="S85" s="248"/>
      <c r="T85" s="305"/>
      <c r="U85" s="342"/>
    </row>
    <row r="86" spans="1:21" s="16" customFormat="1" x14ac:dyDescent="0.25">
      <c r="A86" s="247" t="s">
        <v>281</v>
      </c>
      <c r="B86" s="210"/>
      <c r="C86" s="211"/>
      <c r="D86" s="14" t="s">
        <v>587</v>
      </c>
      <c r="E86" s="12"/>
      <c r="F86" s="248"/>
      <c r="G86" s="248"/>
      <c r="H86" s="305"/>
      <c r="I86" s="342"/>
      <c r="J86" s="352"/>
      <c r="K86" s="14" t="s">
        <v>587</v>
      </c>
      <c r="L86" s="323"/>
      <c r="M86" s="248"/>
      <c r="N86" s="305"/>
      <c r="O86" s="342"/>
      <c r="P86" s="12"/>
      <c r="Q86" s="14" t="s">
        <v>587</v>
      </c>
      <c r="R86" s="248"/>
      <c r="S86" s="248"/>
      <c r="T86" s="305"/>
      <c r="U86" s="342"/>
    </row>
    <row r="87" spans="1:21" s="16" customFormat="1" x14ac:dyDescent="0.25">
      <c r="A87" s="247" t="s">
        <v>281</v>
      </c>
      <c r="B87" s="210"/>
      <c r="C87" s="211"/>
      <c r="D87" s="14" t="s">
        <v>588</v>
      </c>
      <c r="E87" s="12"/>
      <c r="F87" s="248"/>
      <c r="G87" s="248"/>
      <c r="H87" s="305"/>
      <c r="I87" s="342"/>
      <c r="J87" s="352"/>
      <c r="K87" s="14" t="s">
        <v>588</v>
      </c>
      <c r="L87" s="323"/>
      <c r="M87" s="248"/>
      <c r="N87" s="305"/>
      <c r="O87" s="342"/>
      <c r="P87" s="12"/>
      <c r="Q87" s="14" t="s">
        <v>588</v>
      </c>
      <c r="R87" s="248"/>
      <c r="S87" s="248"/>
      <c r="T87" s="305"/>
      <c r="U87" s="342"/>
    </row>
    <row r="88" spans="1:21" s="16" customFormat="1" x14ac:dyDescent="0.25">
      <c r="A88" s="247" t="s">
        <v>281</v>
      </c>
      <c r="B88" s="210"/>
      <c r="C88" s="211"/>
      <c r="D88" s="14" t="s">
        <v>589</v>
      </c>
      <c r="E88" s="12"/>
      <c r="F88" s="248"/>
      <c r="G88" s="248"/>
      <c r="H88" s="305"/>
      <c r="I88" s="342"/>
      <c r="J88" s="352"/>
      <c r="K88" s="14" t="s">
        <v>589</v>
      </c>
      <c r="L88" s="323"/>
      <c r="M88" s="248"/>
      <c r="N88" s="305"/>
      <c r="O88" s="342"/>
      <c r="P88" s="12"/>
      <c r="Q88" s="14" t="s">
        <v>589</v>
      </c>
      <c r="R88" s="248"/>
      <c r="S88" s="248"/>
      <c r="T88" s="305"/>
      <c r="U88" s="342"/>
    </row>
    <row r="89" spans="1:21" s="15" customFormat="1" x14ac:dyDescent="0.25">
      <c r="A89" s="247" t="s">
        <v>281</v>
      </c>
      <c r="B89" s="210"/>
      <c r="C89" s="211"/>
      <c r="D89" s="14" t="s">
        <v>590</v>
      </c>
      <c r="E89" s="12"/>
      <c r="F89" s="248"/>
      <c r="G89" s="248"/>
      <c r="H89" s="305"/>
      <c r="I89" s="343"/>
      <c r="J89" s="352"/>
      <c r="K89" s="14" t="s">
        <v>590</v>
      </c>
      <c r="L89" s="323"/>
      <c r="M89" s="248"/>
      <c r="N89" s="305"/>
      <c r="O89" s="343"/>
      <c r="P89" s="12"/>
      <c r="Q89" s="14" t="s">
        <v>590</v>
      </c>
      <c r="R89" s="248"/>
      <c r="S89" s="248"/>
      <c r="T89" s="305"/>
      <c r="U89" s="343"/>
    </row>
    <row r="90" spans="1:21" s="15" customFormat="1" x14ac:dyDescent="0.25">
      <c r="A90" s="247" t="s">
        <v>281</v>
      </c>
      <c r="B90" s="210"/>
      <c r="C90" s="211"/>
      <c r="D90" s="14" t="s">
        <v>591</v>
      </c>
      <c r="E90" s="12"/>
      <c r="F90" s="248"/>
      <c r="G90" s="248"/>
      <c r="H90" s="305"/>
      <c r="I90" s="343"/>
      <c r="J90" s="352"/>
      <c r="K90" s="14" t="s">
        <v>591</v>
      </c>
      <c r="L90" s="323"/>
      <c r="M90" s="248"/>
      <c r="N90" s="305"/>
      <c r="O90" s="343"/>
      <c r="P90" s="12"/>
      <c r="Q90" s="14" t="s">
        <v>591</v>
      </c>
      <c r="R90" s="248"/>
      <c r="S90" s="248"/>
      <c r="T90" s="305"/>
      <c r="U90" s="343"/>
    </row>
    <row r="91" spans="1:21" s="15" customFormat="1" x14ac:dyDescent="0.25">
      <c r="A91" s="247" t="s">
        <v>281</v>
      </c>
      <c r="B91" s="210"/>
      <c r="C91" s="211"/>
      <c r="D91" s="14" t="s">
        <v>592</v>
      </c>
      <c r="E91" s="12"/>
      <c r="F91" s="248"/>
      <c r="G91" s="248"/>
      <c r="H91" s="305"/>
      <c r="I91" s="343"/>
      <c r="J91" s="352"/>
      <c r="K91" s="14" t="s">
        <v>592</v>
      </c>
      <c r="L91" s="323"/>
      <c r="M91" s="248"/>
      <c r="N91" s="305"/>
      <c r="O91" s="343"/>
      <c r="P91" s="12"/>
      <c r="Q91" s="14" t="s">
        <v>592</v>
      </c>
      <c r="R91" s="248"/>
      <c r="S91" s="248"/>
      <c r="T91" s="305"/>
      <c r="U91" s="343"/>
    </row>
    <row r="92" spans="1:21" s="15" customFormat="1" x14ac:dyDescent="0.25">
      <c r="A92" s="247" t="s">
        <v>281</v>
      </c>
      <c r="B92" s="210"/>
      <c r="C92" s="211"/>
      <c r="D92" s="14" t="s">
        <v>593</v>
      </c>
      <c r="E92" s="12"/>
      <c r="F92" s="248"/>
      <c r="G92" s="248"/>
      <c r="H92" s="305"/>
      <c r="I92" s="343"/>
      <c r="J92" s="352"/>
      <c r="K92" s="14" t="s">
        <v>593</v>
      </c>
      <c r="L92" s="323"/>
      <c r="M92" s="248"/>
      <c r="N92" s="305"/>
      <c r="O92" s="343"/>
      <c r="P92" s="12"/>
      <c r="Q92" s="14" t="s">
        <v>593</v>
      </c>
      <c r="R92" s="248"/>
      <c r="S92" s="248"/>
      <c r="T92" s="305"/>
      <c r="U92" s="343"/>
    </row>
    <row r="93" spans="1:21" s="16" customFormat="1" x14ac:dyDescent="0.25">
      <c r="A93" s="247" t="s">
        <v>281</v>
      </c>
      <c r="B93" s="210"/>
      <c r="C93" s="211"/>
      <c r="D93" s="14" t="s">
        <v>594</v>
      </c>
      <c r="E93" s="12"/>
      <c r="F93" s="248"/>
      <c r="G93" s="248"/>
      <c r="H93" s="305"/>
      <c r="I93" s="342"/>
      <c r="J93" s="352"/>
      <c r="K93" s="14" t="s">
        <v>594</v>
      </c>
      <c r="L93" s="323"/>
      <c r="M93" s="248"/>
      <c r="N93" s="305"/>
      <c r="O93" s="342"/>
      <c r="P93" s="12"/>
      <c r="Q93" s="14" t="s">
        <v>594</v>
      </c>
      <c r="R93" s="248"/>
      <c r="S93" s="248"/>
      <c r="T93" s="305"/>
      <c r="U93" s="342"/>
    </row>
    <row r="94" spans="1:21" s="16" customFormat="1" x14ac:dyDescent="0.25">
      <c r="A94" s="247" t="s">
        <v>281</v>
      </c>
      <c r="B94" s="210"/>
      <c r="C94" s="211"/>
      <c r="D94" s="14" t="s">
        <v>595</v>
      </c>
      <c r="E94" s="12"/>
      <c r="F94" s="248"/>
      <c r="G94" s="248"/>
      <c r="H94" s="305"/>
      <c r="I94" s="342"/>
      <c r="J94" s="352"/>
      <c r="K94" s="14" t="s">
        <v>595</v>
      </c>
      <c r="L94" s="323"/>
      <c r="M94" s="248"/>
      <c r="N94" s="305"/>
      <c r="O94" s="342"/>
      <c r="P94" s="12"/>
      <c r="Q94" s="14" t="s">
        <v>595</v>
      </c>
      <c r="R94" s="248"/>
      <c r="S94" s="248"/>
      <c r="T94" s="305"/>
      <c r="U94" s="342"/>
    </row>
    <row r="95" spans="1:21" s="16" customFormat="1" x14ac:dyDescent="0.25">
      <c r="A95" s="247" t="s">
        <v>281</v>
      </c>
      <c r="B95" s="210"/>
      <c r="C95" s="211"/>
      <c r="D95" s="14" t="s">
        <v>596</v>
      </c>
      <c r="E95" s="12"/>
      <c r="F95" s="248"/>
      <c r="G95" s="248"/>
      <c r="H95" s="305"/>
      <c r="I95" s="342"/>
      <c r="J95" s="352"/>
      <c r="K95" s="14" t="s">
        <v>596</v>
      </c>
      <c r="L95" s="323"/>
      <c r="M95" s="248"/>
      <c r="N95" s="305"/>
      <c r="O95" s="342"/>
      <c r="P95" s="12"/>
      <c r="Q95" s="14" t="s">
        <v>596</v>
      </c>
      <c r="R95" s="248"/>
      <c r="S95" s="248"/>
      <c r="T95" s="305"/>
      <c r="U95" s="342"/>
    </row>
    <row r="96" spans="1:21" s="16" customFormat="1" ht="27" x14ac:dyDescent="0.25">
      <c r="A96" s="247" t="s">
        <v>281</v>
      </c>
      <c r="B96" s="210"/>
      <c r="C96" s="211"/>
      <c r="D96" s="14" t="s">
        <v>597</v>
      </c>
      <c r="E96" s="12"/>
      <c r="F96" s="248"/>
      <c r="G96" s="248"/>
      <c r="H96" s="305"/>
      <c r="I96" s="342"/>
      <c r="J96" s="352"/>
      <c r="K96" s="14" t="s">
        <v>597</v>
      </c>
      <c r="L96" s="323"/>
      <c r="M96" s="248"/>
      <c r="N96" s="305"/>
      <c r="O96" s="342"/>
      <c r="P96" s="12"/>
      <c r="Q96" s="14" t="s">
        <v>597</v>
      </c>
      <c r="R96" s="248"/>
      <c r="S96" s="248"/>
      <c r="T96" s="305"/>
      <c r="U96" s="342"/>
    </row>
    <row r="97" spans="1:21" s="16" customFormat="1" ht="27" x14ac:dyDescent="0.25">
      <c r="A97" s="247" t="s">
        <v>281</v>
      </c>
      <c r="B97" s="210"/>
      <c r="C97" s="211"/>
      <c r="D97" s="14" t="s">
        <v>598</v>
      </c>
      <c r="E97" s="12"/>
      <c r="F97" s="248"/>
      <c r="G97" s="248"/>
      <c r="H97" s="305"/>
      <c r="I97" s="342"/>
      <c r="J97" s="352"/>
      <c r="K97" s="14" t="s">
        <v>598</v>
      </c>
      <c r="L97" s="323"/>
      <c r="M97" s="248"/>
      <c r="N97" s="305"/>
      <c r="O97" s="342"/>
      <c r="P97" s="12"/>
      <c r="Q97" s="14" t="s">
        <v>598</v>
      </c>
      <c r="R97" s="248"/>
      <c r="S97" s="248"/>
      <c r="T97" s="305"/>
      <c r="U97" s="342"/>
    </row>
    <row r="98" spans="1:21" s="16" customFormat="1" x14ac:dyDescent="0.25">
      <c r="A98" s="247" t="s">
        <v>281</v>
      </c>
      <c r="B98" s="210"/>
      <c r="C98" s="211"/>
      <c r="D98" s="14" t="s">
        <v>599</v>
      </c>
      <c r="E98" s="12"/>
      <c r="F98" s="248"/>
      <c r="G98" s="248"/>
      <c r="H98" s="305"/>
      <c r="I98" s="342"/>
      <c r="J98" s="352"/>
      <c r="K98" s="14" t="s">
        <v>599</v>
      </c>
      <c r="L98" s="323"/>
      <c r="M98" s="248"/>
      <c r="N98" s="305"/>
      <c r="O98" s="342"/>
      <c r="P98" s="12"/>
      <c r="Q98" s="14" t="s">
        <v>599</v>
      </c>
      <c r="R98" s="248"/>
      <c r="S98" s="248"/>
      <c r="T98" s="305"/>
      <c r="U98" s="342"/>
    </row>
    <row r="99" spans="1:21" s="16" customFormat="1" x14ac:dyDescent="0.25">
      <c r="A99" s="247" t="s">
        <v>281</v>
      </c>
      <c r="B99" s="210"/>
      <c r="C99" s="211"/>
      <c r="D99" s="14" t="s">
        <v>600</v>
      </c>
      <c r="E99" s="12"/>
      <c r="F99" s="248"/>
      <c r="G99" s="248"/>
      <c r="H99" s="305"/>
      <c r="I99" s="342"/>
      <c r="J99" s="352"/>
      <c r="K99" s="14" t="s">
        <v>600</v>
      </c>
      <c r="L99" s="323"/>
      <c r="M99" s="248"/>
      <c r="N99" s="305"/>
      <c r="O99" s="342"/>
      <c r="P99" s="12"/>
      <c r="Q99" s="14" t="s">
        <v>600</v>
      </c>
      <c r="R99" s="248"/>
      <c r="S99" s="248"/>
      <c r="T99" s="305"/>
      <c r="U99" s="342"/>
    </row>
    <row r="100" spans="1:21" s="16" customFormat="1" x14ac:dyDescent="0.25">
      <c r="A100" s="247" t="s">
        <v>281</v>
      </c>
      <c r="B100" s="210"/>
      <c r="C100" s="211"/>
      <c r="D100" s="14" t="s">
        <v>601</v>
      </c>
      <c r="E100" s="12"/>
      <c r="F100" s="248"/>
      <c r="G100" s="248"/>
      <c r="H100" s="305"/>
      <c r="I100" s="342"/>
      <c r="J100" s="352"/>
      <c r="K100" s="14" t="s">
        <v>601</v>
      </c>
      <c r="L100" s="323"/>
      <c r="M100" s="248"/>
      <c r="N100" s="305"/>
      <c r="O100" s="342"/>
      <c r="P100" s="12"/>
      <c r="Q100" s="14" t="s">
        <v>601</v>
      </c>
      <c r="R100" s="248"/>
      <c r="S100" s="248"/>
      <c r="T100" s="305"/>
      <c r="U100" s="342"/>
    </row>
    <row r="101" spans="1:21" ht="18.75" x14ac:dyDescent="0.3">
      <c r="A101" s="247" t="s">
        <v>281</v>
      </c>
      <c r="B101" s="210"/>
      <c r="C101" s="211"/>
      <c r="D101" s="249" t="s">
        <v>55</v>
      </c>
      <c r="E101" s="12"/>
      <c r="F101" s="250">
        <v>80500</v>
      </c>
      <c r="G101" s="250">
        <f>F101</f>
        <v>80500</v>
      </c>
      <c r="H101" s="289" t="s">
        <v>657</v>
      </c>
      <c r="J101" s="355"/>
      <c r="K101" s="249" t="s">
        <v>55</v>
      </c>
      <c r="L101" s="324">
        <f>80500</f>
        <v>80500</v>
      </c>
      <c r="M101" s="250">
        <f>L101</f>
        <v>80500</v>
      </c>
      <c r="N101" s="289" t="s">
        <v>657</v>
      </c>
      <c r="P101" s="12"/>
      <c r="Q101" s="249" t="s">
        <v>55</v>
      </c>
      <c r="R101" s="20">
        <v>80500</v>
      </c>
      <c r="S101" s="250">
        <f>R101</f>
        <v>80500</v>
      </c>
      <c r="T101" s="289" t="s">
        <v>657</v>
      </c>
    </row>
    <row r="102" spans="1:21" s="3" customFormat="1" ht="18.75" x14ac:dyDescent="0.3">
      <c r="A102" s="223"/>
      <c r="B102" s="210"/>
      <c r="C102" s="211"/>
      <c r="D102" s="251"/>
      <c r="E102" s="13"/>
      <c r="F102" s="20"/>
      <c r="G102" s="20"/>
      <c r="H102" s="290"/>
      <c r="I102" s="343"/>
      <c r="J102" s="355"/>
      <c r="K102" s="251"/>
      <c r="L102" s="325"/>
      <c r="M102" s="20"/>
      <c r="N102" s="290"/>
      <c r="O102" s="343"/>
      <c r="P102" s="13"/>
      <c r="Q102" s="251"/>
      <c r="R102" s="20"/>
      <c r="S102" s="20"/>
      <c r="T102" s="290"/>
      <c r="U102" s="343"/>
    </row>
    <row r="103" spans="1:21" s="3" customFormat="1" ht="27" x14ac:dyDescent="0.25">
      <c r="A103" s="223"/>
      <c r="B103" s="210">
        <v>2000</v>
      </c>
      <c r="C103" s="211"/>
      <c r="D103" s="21" t="s">
        <v>56</v>
      </c>
      <c r="E103" s="12"/>
      <c r="F103" s="280">
        <f>'[1]68,05,523 manut.aree verdi'!I69</f>
        <v>55000</v>
      </c>
      <c r="G103" s="280"/>
      <c r="H103" s="306"/>
      <c r="I103" s="343" t="s">
        <v>651</v>
      </c>
      <c r="J103" s="352"/>
      <c r="K103" s="21" t="s">
        <v>56</v>
      </c>
      <c r="L103" s="326">
        <f>'[1]68,05,523 manut.aree verdi'!I79</f>
        <v>55000</v>
      </c>
      <c r="M103" s="280"/>
      <c r="N103" s="306"/>
      <c r="O103" s="343" t="s">
        <v>651</v>
      </c>
      <c r="P103" s="12"/>
      <c r="Q103" s="21" t="s">
        <v>56</v>
      </c>
      <c r="R103" s="280">
        <f>'[1]68,05,523 manut.aree verdi'!I89</f>
        <v>55000</v>
      </c>
      <c r="S103" s="280"/>
      <c r="T103" s="306"/>
      <c r="U103" s="343" t="s">
        <v>651</v>
      </c>
    </row>
    <row r="104" spans="1:21" s="3" customFormat="1" ht="33.75" customHeight="1" x14ac:dyDescent="0.25">
      <c r="A104" s="223"/>
      <c r="B104" s="210"/>
      <c r="C104" s="211"/>
      <c r="D104" s="21" t="s">
        <v>57</v>
      </c>
      <c r="E104" s="12"/>
      <c r="F104" s="280">
        <f>'[1]68,05,622 MANUT.EDILI'!I61</f>
        <v>80000</v>
      </c>
      <c r="G104" s="280"/>
      <c r="H104" s="306"/>
      <c r="I104" s="343" t="s">
        <v>651</v>
      </c>
      <c r="J104" s="352"/>
      <c r="K104" s="21" t="s">
        <v>57</v>
      </c>
      <c r="L104" s="326">
        <f>'[1]68,05,622 MANUT.EDILI'!I71</f>
        <v>80000</v>
      </c>
      <c r="M104" s="280"/>
      <c r="N104" s="306"/>
      <c r="O104" s="343" t="s">
        <v>651</v>
      </c>
      <c r="P104" s="12"/>
      <c r="Q104" s="21" t="s">
        <v>57</v>
      </c>
      <c r="R104" s="280">
        <f>'[1]68,05,622 MANUT.EDILI'!I81</f>
        <v>80000</v>
      </c>
      <c r="S104" s="280"/>
      <c r="T104" s="306"/>
      <c r="U104" s="343" t="s">
        <v>651</v>
      </c>
    </row>
    <row r="105" spans="1:21" s="3" customFormat="1" ht="27" x14ac:dyDescent="0.25">
      <c r="A105" s="223"/>
      <c r="B105" s="210">
        <v>2000</v>
      </c>
      <c r="C105" s="211"/>
      <c r="D105" s="21" t="s">
        <v>58</v>
      </c>
      <c r="E105" s="12"/>
      <c r="F105" s="280">
        <f>'[1]68,05,623 MANUT.CARPENTERIA'!I68</f>
        <v>20000</v>
      </c>
      <c r="G105" s="280"/>
      <c r="H105" s="306"/>
      <c r="I105" s="343" t="s">
        <v>651</v>
      </c>
      <c r="J105" s="352"/>
      <c r="K105" s="21" t="s">
        <v>58</v>
      </c>
      <c r="L105" s="326">
        <f>'[1]68,05,623 MANUT.CARPENTERIA'!I78</f>
        <v>20000</v>
      </c>
      <c r="M105" s="280"/>
      <c r="N105" s="306"/>
      <c r="O105" s="343" t="s">
        <v>651</v>
      </c>
      <c r="P105" s="12"/>
      <c r="Q105" s="21" t="s">
        <v>58</v>
      </c>
      <c r="R105" s="280">
        <f>'[1]68,05,623 MANUT.CARPENTERIA'!I88</f>
        <v>20000</v>
      </c>
      <c r="S105" s="280"/>
      <c r="T105" s="306"/>
      <c r="U105" s="343" t="s">
        <v>651</v>
      </c>
    </row>
    <row r="106" spans="1:21" ht="27" x14ac:dyDescent="0.25">
      <c r="B106" s="210"/>
      <c r="C106" s="211"/>
      <c r="D106" s="21" t="s">
        <v>59</v>
      </c>
      <c r="E106" s="12"/>
      <c r="F106" s="280">
        <f>'[1]68,05,624 man.atti vand.parch-'!I95</f>
        <v>20000</v>
      </c>
      <c r="G106" s="280"/>
      <c r="H106" s="306"/>
      <c r="I106" s="342" t="s">
        <v>651</v>
      </c>
      <c r="J106" s="352"/>
      <c r="K106" s="21" t="s">
        <v>59</v>
      </c>
      <c r="L106" s="326">
        <f>'[1]68,05,624 man.atti vand.parch-'!I105</f>
        <v>20000</v>
      </c>
      <c r="M106" s="280"/>
      <c r="N106" s="306"/>
      <c r="O106" s="342" t="s">
        <v>651</v>
      </c>
      <c r="P106" s="12"/>
      <c r="Q106" s="21" t="s">
        <v>59</v>
      </c>
      <c r="R106" s="280">
        <f>'[1]68,05,624 man.atti vand.parch-'!I115</f>
        <v>20000</v>
      </c>
      <c r="S106" s="280"/>
      <c r="T106" s="306"/>
      <c r="U106" s="342" t="s">
        <v>651</v>
      </c>
    </row>
    <row r="107" spans="1:21" ht="27" x14ac:dyDescent="0.25">
      <c r="B107" s="210"/>
      <c r="C107" s="211"/>
      <c r="D107" s="21" t="s">
        <v>60</v>
      </c>
      <c r="E107" s="12"/>
      <c r="F107" s="252">
        <f>'[1]68,05,625 manutenz.att.vand.ztl'!I39</f>
        <v>0</v>
      </c>
      <c r="G107" s="252"/>
      <c r="H107" s="299"/>
      <c r="J107" s="352"/>
      <c r="K107" s="21" t="s">
        <v>60</v>
      </c>
      <c r="L107" s="327">
        <f>'[1]68,05,625 manutenz.att.vand.ztl'!I49</f>
        <v>0</v>
      </c>
      <c r="M107" s="252"/>
      <c r="N107" s="299"/>
      <c r="P107" s="12"/>
      <c r="Q107" s="21" t="s">
        <v>60</v>
      </c>
      <c r="R107" s="252">
        <f>'[1]68,05,625 manutenz.att.vand.ztl'!I59</f>
        <v>0</v>
      </c>
      <c r="S107" s="252"/>
      <c r="T107" s="299"/>
    </row>
    <row r="108" spans="1:21" ht="35.25" customHeight="1" x14ac:dyDescent="0.25">
      <c r="B108" s="210"/>
      <c r="C108" s="211"/>
      <c r="D108" s="21" t="s">
        <v>61</v>
      </c>
      <c r="E108" s="12"/>
      <c r="F108" s="252">
        <f>'[1]68,05,626 manut.gest.per.ztl'!K4</f>
        <v>0</v>
      </c>
      <c r="G108" s="252"/>
      <c r="H108" s="299"/>
      <c r="J108" s="352"/>
      <c r="K108" s="21" t="s">
        <v>61</v>
      </c>
      <c r="L108" s="327">
        <f>'[1]68,05,626 manut.gest.per.ztl'!L4</f>
        <v>0</v>
      </c>
      <c r="M108" s="252"/>
      <c r="N108" s="299"/>
      <c r="P108" s="12"/>
      <c r="Q108" s="21" t="s">
        <v>61</v>
      </c>
      <c r="R108" s="252">
        <f>'[1]68,05,626 manut.gest.per.ztl'!M4</f>
        <v>0</v>
      </c>
      <c r="S108" s="252"/>
      <c r="T108" s="299"/>
    </row>
    <row r="109" spans="1:21" ht="37.5" customHeight="1" x14ac:dyDescent="0.25">
      <c r="B109" s="210"/>
      <c r="C109" s="211"/>
      <c r="D109" s="21" t="s">
        <v>62</v>
      </c>
      <c r="E109" s="12"/>
      <c r="F109" s="252">
        <f>'[1]68,05,627 manut.segn.stradale'!I62</f>
        <v>10000</v>
      </c>
      <c r="G109" s="252">
        <f>F109</f>
        <v>10000</v>
      </c>
      <c r="H109" s="299" t="s">
        <v>269</v>
      </c>
      <c r="J109" s="352"/>
      <c r="K109" s="21" t="s">
        <v>62</v>
      </c>
      <c r="L109" s="327">
        <f>'[1]68,05,627 manut.segn.stradale'!I72</f>
        <v>10000</v>
      </c>
      <c r="M109" s="252">
        <f>L109</f>
        <v>10000</v>
      </c>
      <c r="N109" s="299" t="s">
        <v>269</v>
      </c>
      <c r="P109" s="12"/>
      <c r="Q109" s="21" t="s">
        <v>62</v>
      </c>
      <c r="R109" s="252">
        <f>'[1]68,05,627 manut.segn.stradale'!I82</f>
        <v>10000</v>
      </c>
      <c r="S109" s="252">
        <f>R109</f>
        <v>10000</v>
      </c>
      <c r="T109" s="299" t="s">
        <v>269</v>
      </c>
    </row>
    <row r="110" spans="1:21" ht="42.75" customHeight="1" x14ac:dyDescent="0.25">
      <c r="B110" s="210"/>
      <c r="C110" s="211"/>
      <c r="D110" s="21" t="s">
        <v>63</v>
      </c>
      <c r="E110" s="12"/>
      <c r="F110" s="282">
        <f>'[1]68,05,580 man.extra fast park'!I49</f>
        <v>10000</v>
      </c>
      <c r="G110" s="282"/>
      <c r="H110" s="307"/>
      <c r="I110" s="342" t="s">
        <v>653</v>
      </c>
      <c r="J110" s="352"/>
      <c r="K110" s="21" t="s">
        <v>63</v>
      </c>
      <c r="L110" s="328">
        <f>'[1]68,05,580 man.extra fast park'!I59</f>
        <v>10000</v>
      </c>
      <c r="M110" s="282"/>
      <c r="N110" s="307"/>
      <c r="O110" s="342" t="s">
        <v>653</v>
      </c>
      <c r="P110" s="12"/>
      <c r="Q110" s="21" t="s">
        <v>63</v>
      </c>
      <c r="R110" s="282">
        <f>'[1]68,05,580 man.extra fast park'!I69</f>
        <v>10000</v>
      </c>
      <c r="S110" s="282"/>
      <c r="T110" s="307"/>
      <c r="U110" s="342" t="s">
        <v>653</v>
      </c>
    </row>
    <row r="111" spans="1:21" ht="27" x14ac:dyDescent="0.25">
      <c r="B111" s="210"/>
      <c r="C111" s="211"/>
      <c r="D111" s="21" t="s">
        <v>64</v>
      </c>
      <c r="E111" s="12"/>
      <c r="F111" s="282">
        <f>'[1]68,05,577 man.extr.antincendio'!I106</f>
        <v>18000</v>
      </c>
      <c r="G111" s="282"/>
      <c r="H111" s="307"/>
      <c r="I111" s="342" t="s">
        <v>653</v>
      </c>
      <c r="J111" s="352"/>
      <c r="K111" s="21" t="s">
        <v>64</v>
      </c>
      <c r="L111" s="328">
        <f>'[1]68,05,577 man.extr.antincendio'!I116</f>
        <v>18000</v>
      </c>
      <c r="M111" s="282"/>
      <c r="N111" s="307"/>
      <c r="O111" s="342" t="s">
        <v>653</v>
      </c>
      <c r="P111" s="12"/>
      <c r="Q111" s="21" t="s">
        <v>64</v>
      </c>
      <c r="R111" s="282">
        <f>'[1]68,05,577 man.extr.antincendio'!I126</f>
        <v>18000</v>
      </c>
      <c r="S111" s="282"/>
      <c r="T111" s="307"/>
      <c r="U111" s="342" t="s">
        <v>653</v>
      </c>
    </row>
    <row r="112" spans="1:21" ht="27" x14ac:dyDescent="0.25">
      <c r="B112" s="210">
        <v>5000</v>
      </c>
      <c r="C112" s="211"/>
      <c r="D112" s="21" t="s">
        <v>65</v>
      </c>
      <c r="E112" s="12"/>
      <c r="F112" s="282">
        <f>'[1]68,05,578 man.exrtra imp.elettr'!I86</f>
        <v>60000</v>
      </c>
      <c r="G112" s="282"/>
      <c r="H112" s="307"/>
      <c r="I112" s="342" t="s">
        <v>653</v>
      </c>
      <c r="J112" s="352"/>
      <c r="K112" s="21" t="s">
        <v>65</v>
      </c>
      <c r="L112" s="328">
        <f>'[1]68,05,578 man.exrtra imp.elettr'!I96</f>
        <v>60000</v>
      </c>
      <c r="M112" s="282"/>
      <c r="N112" s="307"/>
      <c r="O112" s="342" t="s">
        <v>653</v>
      </c>
      <c r="P112" s="12"/>
      <c r="Q112" s="21" t="s">
        <v>65</v>
      </c>
      <c r="R112" s="282">
        <f>'[1]68,05,578 man.exrtra imp.elettr'!I106</f>
        <v>60000</v>
      </c>
      <c r="S112" s="282"/>
      <c r="T112" s="307"/>
      <c r="U112" s="342" t="s">
        <v>653</v>
      </c>
    </row>
    <row r="113" spans="1:21" ht="27" x14ac:dyDescent="0.25">
      <c r="B113" s="210">
        <v>15000</v>
      </c>
      <c r="C113" s="211"/>
      <c r="D113" s="21" t="s">
        <v>66</v>
      </c>
      <c r="E113" s="12"/>
      <c r="F113" s="282">
        <f>'[1]68,05,579 man.inter.parcom.parc'!I145</f>
        <v>30000</v>
      </c>
      <c r="G113" s="282"/>
      <c r="H113" s="307"/>
      <c r="I113" s="342" t="s">
        <v>653</v>
      </c>
      <c r="J113" s="352"/>
      <c r="K113" s="21" t="s">
        <v>66</v>
      </c>
      <c r="L113" s="328">
        <f>'[1]68,05,579 man.inter.parcom.parc'!I155</f>
        <v>38000</v>
      </c>
      <c r="M113" s="282"/>
      <c r="N113" s="307"/>
      <c r="O113" s="342" t="s">
        <v>653</v>
      </c>
      <c r="P113" s="12"/>
      <c r="Q113" s="21" t="s">
        <v>66</v>
      </c>
      <c r="R113" s="282">
        <f>'[1]68,05,579 man.inter.parcom.parc'!I165</f>
        <v>30000</v>
      </c>
      <c r="S113" s="282"/>
      <c r="T113" s="307"/>
      <c r="U113" s="342" t="s">
        <v>653</v>
      </c>
    </row>
    <row r="114" spans="1:21" ht="27" x14ac:dyDescent="0.25">
      <c r="B114" s="210"/>
      <c r="C114" s="211"/>
      <c r="D114" s="21" t="s">
        <v>67</v>
      </c>
      <c r="E114" s="12"/>
      <c r="F114" s="280">
        <f>'[1]68,05,581 manut.cert.risal.asce'!I339</f>
        <v>300000</v>
      </c>
      <c r="G114" s="280"/>
      <c r="H114" s="306"/>
      <c r="I114" s="342" t="s">
        <v>653</v>
      </c>
      <c r="J114" s="352"/>
      <c r="K114" s="21" t="s">
        <v>67</v>
      </c>
      <c r="L114" s="326">
        <f>'[1]68,05,581 manut.cert.risal.asce'!I349</f>
        <v>300000</v>
      </c>
      <c r="M114" s="280"/>
      <c r="N114" s="306"/>
      <c r="O114" s="342" t="s">
        <v>653</v>
      </c>
      <c r="P114" s="12"/>
      <c r="Q114" s="21" t="s">
        <v>67</v>
      </c>
      <c r="R114" s="280">
        <f>'[1]68,05,581 manut.cert.risal.asce'!I359</f>
        <v>300000</v>
      </c>
      <c r="S114" s="280"/>
      <c r="T114" s="306"/>
      <c r="U114" s="342" t="s">
        <v>653</v>
      </c>
    </row>
    <row r="115" spans="1:21" ht="27" x14ac:dyDescent="0.25">
      <c r="B115" s="210"/>
      <c r="C115" s="211"/>
      <c r="D115" s="21" t="s">
        <v>602</v>
      </c>
      <c r="E115" s="12"/>
      <c r="F115" s="280">
        <f>'[1]68,05,583 manu.segnal.orizzont'!I50</f>
        <v>30000</v>
      </c>
      <c r="G115" s="280"/>
      <c r="H115" s="306"/>
      <c r="I115" s="342" t="s">
        <v>653</v>
      </c>
      <c r="J115" s="352"/>
      <c r="K115" s="21" t="s">
        <v>602</v>
      </c>
      <c r="L115" s="326">
        <f>'[1]68,05,583 manu.segnal.orizzont'!I60</f>
        <v>30000</v>
      </c>
      <c r="M115" s="280"/>
      <c r="N115" s="306"/>
      <c r="O115" s="342" t="s">
        <v>653</v>
      </c>
      <c r="P115" s="12"/>
      <c r="Q115" s="21" t="s">
        <v>602</v>
      </c>
      <c r="R115" s="280">
        <f>'[1]68,05,583 manu.segnal.orizzont'!I70</f>
        <v>30000</v>
      </c>
      <c r="S115" s="280"/>
      <c r="T115" s="306"/>
      <c r="U115" s="342" t="s">
        <v>653</v>
      </c>
    </row>
    <row r="116" spans="1:21" ht="27" x14ac:dyDescent="0.25">
      <c r="B116" s="210"/>
      <c r="C116" s="211"/>
      <c r="D116" s="21" t="s">
        <v>68</v>
      </c>
      <c r="E116" s="12"/>
      <c r="F116" s="252">
        <f>'[1]68,05,584 manut.paviment.strad.'!I45</f>
        <v>0</v>
      </c>
      <c r="G116" s="252"/>
      <c r="H116" s="299"/>
      <c r="J116" s="352"/>
      <c r="K116" s="21" t="s">
        <v>68</v>
      </c>
      <c r="L116" s="327">
        <f>'[1]68,05,584 manut.paviment.strad.'!I55</f>
        <v>0</v>
      </c>
      <c r="M116" s="252"/>
      <c r="N116" s="299"/>
      <c r="P116" s="12"/>
      <c r="Q116" s="21" t="s">
        <v>68</v>
      </c>
      <c r="R116" s="252"/>
      <c r="S116" s="252"/>
      <c r="T116" s="299"/>
    </row>
    <row r="117" spans="1:21" s="3" customFormat="1" x14ac:dyDescent="0.25">
      <c r="A117" s="223"/>
      <c r="B117" s="210"/>
      <c r="C117" s="211"/>
      <c r="D117" s="230" t="s">
        <v>69</v>
      </c>
      <c r="E117" s="12"/>
      <c r="F117" s="252">
        <f>'[1]68,05,57 manut. e rip.veicoli p'!I110</f>
        <v>4000</v>
      </c>
      <c r="G117" s="252">
        <f>F117</f>
        <v>4000</v>
      </c>
      <c r="H117" s="299" t="s">
        <v>657</v>
      </c>
      <c r="I117" s="343"/>
      <c r="J117" s="352"/>
      <c r="K117" s="230" t="s">
        <v>69</v>
      </c>
      <c r="L117" s="327">
        <f>'[1]68,05,57 manut. e rip.veicoli p'!I120</f>
        <v>4000</v>
      </c>
      <c r="M117" s="252">
        <f>L117</f>
        <v>4000</v>
      </c>
      <c r="N117" s="299" t="s">
        <v>657</v>
      </c>
      <c r="O117" s="343"/>
      <c r="P117" s="12"/>
      <c r="Q117" s="230" t="s">
        <v>69</v>
      </c>
      <c r="R117" s="252">
        <f>'[1]66,30,45  indumenti di lavoro'!I78</f>
        <v>1700</v>
      </c>
      <c r="S117" s="252">
        <f>R117</f>
        <v>1700</v>
      </c>
      <c r="T117" s="299" t="s">
        <v>657</v>
      </c>
      <c r="U117" s="343"/>
    </row>
    <row r="118" spans="1:21" ht="40.5" x14ac:dyDescent="0.25">
      <c r="B118" s="210"/>
      <c r="C118" s="211"/>
      <c r="D118" s="21" t="s">
        <v>70</v>
      </c>
      <c r="E118" s="12"/>
      <c r="F118" s="282">
        <f>'[1]68,05,552 MANUT.SISTEMA INFORM.'!I140</f>
        <v>30000</v>
      </c>
      <c r="G118" s="282"/>
      <c r="H118" s="307"/>
      <c r="I118" s="342" t="s">
        <v>653</v>
      </c>
      <c r="J118" s="352"/>
      <c r="K118" s="21" t="s">
        <v>70</v>
      </c>
      <c r="L118" s="328">
        <f>'[1]68,05,552 MANUT.SISTEMA INFORM.'!I150</f>
        <v>30000</v>
      </c>
      <c r="M118" s="282"/>
      <c r="N118" s="307"/>
      <c r="O118" s="342" t="s">
        <v>653</v>
      </c>
      <c r="P118" s="12"/>
      <c r="Q118" s="21" t="s">
        <v>70</v>
      </c>
      <c r="R118" s="282">
        <f>'[1]68,05,552 MANUT.SISTEMA INFORM.'!I160</f>
        <v>30000</v>
      </c>
      <c r="S118" s="282"/>
      <c r="T118" s="307"/>
      <c r="U118" s="342" t="s">
        <v>653</v>
      </c>
    </row>
    <row r="119" spans="1:21" ht="27" x14ac:dyDescent="0.25">
      <c r="B119" s="210"/>
      <c r="C119" s="211"/>
      <c r="D119" s="17" t="s">
        <v>71</v>
      </c>
      <c r="E119" s="12"/>
      <c r="F119" s="252">
        <f>'[1]68,05,561 manu. uffici galleria'!R4</f>
        <v>0</v>
      </c>
      <c r="G119" s="252"/>
      <c r="H119" s="299"/>
      <c r="J119" s="352"/>
      <c r="K119" s="17" t="s">
        <v>71</v>
      </c>
      <c r="L119" s="327">
        <f>'[1]68,05,561 manu. uffici galleria'!S4</f>
        <v>0</v>
      </c>
      <c r="M119" s="252"/>
      <c r="N119" s="299"/>
      <c r="P119" s="12"/>
      <c r="Q119" s="17" t="s">
        <v>71</v>
      </c>
      <c r="R119" s="252">
        <f>'[1]68,05,561 manu. uffici galleria'!T4</f>
        <v>0</v>
      </c>
      <c r="S119" s="252"/>
      <c r="T119" s="299"/>
    </row>
    <row r="120" spans="1:21" ht="27" x14ac:dyDescent="0.25">
      <c r="B120" s="210"/>
      <c r="C120" s="211"/>
      <c r="D120" s="17" t="s">
        <v>72</v>
      </c>
      <c r="E120" s="12"/>
      <c r="F120" s="252">
        <f>'[1]68,05,561 manu. uffici galleria'!R5</f>
        <v>0</v>
      </c>
      <c r="G120" s="252"/>
      <c r="H120" s="299"/>
      <c r="J120" s="352"/>
      <c r="K120" s="17" t="s">
        <v>72</v>
      </c>
      <c r="L120" s="327">
        <f>'[1]68,05,561 manu. uffici galleria'!S5</f>
        <v>0</v>
      </c>
      <c r="M120" s="252"/>
      <c r="N120" s="299"/>
      <c r="P120" s="12"/>
      <c r="Q120" s="17" t="s">
        <v>72</v>
      </c>
      <c r="R120" s="252">
        <f>'[1]68,05,561 manu. uffici galleria'!T5</f>
        <v>0</v>
      </c>
      <c r="S120" s="252"/>
      <c r="T120" s="299"/>
    </row>
    <row r="121" spans="1:21" ht="21.75" customHeight="1" x14ac:dyDescent="0.25">
      <c r="B121" s="210"/>
      <c r="C121" s="211"/>
      <c r="D121" s="230" t="s">
        <v>73</v>
      </c>
      <c r="E121" s="12"/>
      <c r="F121" s="252">
        <f>'[1]68,05,517 trasporti'!I117</f>
        <v>1100</v>
      </c>
      <c r="G121" s="252">
        <f>F121</f>
        <v>1100</v>
      </c>
      <c r="H121" s="299" t="s">
        <v>4</v>
      </c>
      <c r="J121" s="352"/>
      <c r="K121" s="230" t="s">
        <v>73</v>
      </c>
      <c r="L121" s="327">
        <f>'[1]68,05,517 trasporti'!I127</f>
        <v>1100</v>
      </c>
      <c r="M121" s="252">
        <f>L121</f>
        <v>1100</v>
      </c>
      <c r="N121" s="299" t="s">
        <v>4</v>
      </c>
      <c r="P121" s="12"/>
      <c r="Q121" s="230" t="s">
        <v>73</v>
      </c>
      <c r="R121" s="252">
        <f>'[1]68,05,517 trasporti'!I137</f>
        <v>1100</v>
      </c>
      <c r="S121" s="252">
        <f>R121</f>
        <v>1100</v>
      </c>
      <c r="T121" s="299" t="s">
        <v>4</v>
      </c>
    </row>
    <row r="122" spans="1:21" ht="21.75" customHeight="1" x14ac:dyDescent="0.3">
      <c r="B122" s="210"/>
      <c r="C122" s="211"/>
      <c r="D122" s="253" t="s">
        <v>603</v>
      </c>
      <c r="E122" s="12"/>
      <c r="F122" s="254">
        <v>250000</v>
      </c>
      <c r="G122" s="254">
        <v>250000</v>
      </c>
      <c r="H122" s="301" t="s">
        <v>657</v>
      </c>
      <c r="J122" s="352"/>
      <c r="K122" s="253" t="s">
        <v>603</v>
      </c>
      <c r="L122" s="329"/>
      <c r="M122" s="254"/>
      <c r="N122" s="301" t="s">
        <v>657</v>
      </c>
      <c r="P122" s="12"/>
      <c r="Q122" s="253" t="s">
        <v>603</v>
      </c>
      <c r="R122" s="254"/>
      <c r="S122" s="254"/>
      <c r="T122" s="301" t="s">
        <v>657</v>
      </c>
    </row>
    <row r="123" spans="1:21" ht="33" customHeight="1" x14ac:dyDescent="0.3">
      <c r="B123" s="210"/>
      <c r="C123" s="211"/>
      <c r="D123" s="255" t="s">
        <v>604</v>
      </c>
      <c r="E123" s="12"/>
      <c r="F123" s="284">
        <v>40000</v>
      </c>
      <c r="G123" s="284"/>
      <c r="H123" s="302"/>
      <c r="I123" s="342" t="s">
        <v>654</v>
      </c>
      <c r="J123" s="352"/>
      <c r="K123" s="255" t="s">
        <v>604</v>
      </c>
      <c r="L123" s="330">
        <v>40000</v>
      </c>
      <c r="M123" s="284"/>
      <c r="N123" s="302"/>
      <c r="O123" s="342" t="s">
        <v>654</v>
      </c>
      <c r="P123" s="12"/>
      <c r="Q123" s="255" t="s">
        <v>604</v>
      </c>
      <c r="R123" s="284">
        <v>40000</v>
      </c>
      <c r="S123" s="284"/>
      <c r="T123" s="302"/>
      <c r="U123" s="342" t="s">
        <v>654</v>
      </c>
    </row>
    <row r="124" spans="1:21" ht="41.25" customHeight="1" x14ac:dyDescent="0.3">
      <c r="A124" s="221"/>
      <c r="B124" s="210">
        <v>25000</v>
      </c>
      <c r="C124" s="211"/>
      <c r="D124" s="256" t="s">
        <v>605</v>
      </c>
      <c r="E124" s="12"/>
      <c r="F124" s="245">
        <v>60000</v>
      </c>
      <c r="G124" s="245"/>
      <c r="H124" s="308" t="s">
        <v>657</v>
      </c>
      <c r="I124" s="342" t="s">
        <v>658</v>
      </c>
      <c r="J124" s="352"/>
      <c r="K124" s="256" t="s">
        <v>605</v>
      </c>
      <c r="L124" s="331">
        <v>90000</v>
      </c>
      <c r="M124" s="245"/>
      <c r="N124" s="308" t="s">
        <v>657</v>
      </c>
      <c r="O124" s="342" t="s">
        <v>658</v>
      </c>
      <c r="P124" s="12"/>
      <c r="Q124" s="256" t="s">
        <v>605</v>
      </c>
      <c r="R124" s="245">
        <f>L124</f>
        <v>90000</v>
      </c>
      <c r="S124" s="245"/>
      <c r="T124" s="308" t="s">
        <v>657</v>
      </c>
      <c r="U124" s="342" t="s">
        <v>658</v>
      </c>
    </row>
    <row r="125" spans="1:21" ht="18.75" x14ac:dyDescent="0.3">
      <c r="B125" s="210"/>
      <c r="C125" s="211"/>
      <c r="D125" s="249"/>
      <c r="E125" s="257"/>
      <c r="F125" s="258"/>
      <c r="G125" s="258"/>
      <c r="H125" s="291"/>
      <c r="J125" s="355"/>
      <c r="K125" s="249"/>
      <c r="L125" s="332"/>
      <c r="M125" s="258"/>
      <c r="N125" s="291"/>
      <c r="P125" s="257"/>
      <c r="Q125" s="249"/>
      <c r="R125" s="267"/>
      <c r="S125" s="258"/>
      <c r="T125" s="291"/>
    </row>
    <row r="126" spans="1:21" x14ac:dyDescent="0.25">
      <c r="A126" s="229">
        <v>2024</v>
      </c>
      <c r="B126" s="210"/>
      <c r="C126" s="211"/>
      <c r="D126" s="222" t="s">
        <v>606</v>
      </c>
      <c r="E126" s="7"/>
      <c r="F126" s="233">
        <f>'[1]68,05,649 VIGIL.ARM.PARK.DUOMO'!I49</f>
        <v>75000</v>
      </c>
      <c r="G126" s="233">
        <f>F126</f>
        <v>75000</v>
      </c>
      <c r="H126" s="300" t="s">
        <v>269</v>
      </c>
      <c r="J126" s="352"/>
      <c r="K126" s="222" t="s">
        <v>606</v>
      </c>
      <c r="L126" s="317">
        <f>'[1]68,05,649 VIGIL.ARM.PARK.DUOMO'!I59</f>
        <v>0</v>
      </c>
      <c r="M126" s="233"/>
      <c r="N126" s="300" t="s">
        <v>269</v>
      </c>
      <c r="P126" s="7"/>
      <c r="Q126" s="222" t="s">
        <v>606</v>
      </c>
      <c r="R126" s="233">
        <f>'[1]68,05,649 VIGIL.ARM.PARK.DUOMO'!I69</f>
        <v>0</v>
      </c>
      <c r="S126" s="233"/>
      <c r="T126" s="300" t="s">
        <v>269</v>
      </c>
    </row>
    <row r="127" spans="1:21" x14ac:dyDescent="0.25">
      <c r="A127" s="229"/>
      <c r="B127" s="210"/>
      <c r="C127" s="211"/>
      <c r="D127" s="260" t="s">
        <v>607</v>
      </c>
      <c r="E127" s="7"/>
      <c r="F127" s="233"/>
      <c r="G127" s="233"/>
      <c r="H127" s="300"/>
      <c r="J127" s="352"/>
      <c r="K127" s="260" t="s">
        <v>607</v>
      </c>
      <c r="L127" s="317"/>
      <c r="M127" s="233"/>
      <c r="N127" s="300"/>
      <c r="P127" s="7"/>
      <c r="Q127" s="260" t="s">
        <v>607</v>
      </c>
      <c r="R127" s="233"/>
      <c r="S127" s="233"/>
      <c r="T127" s="300"/>
    </row>
    <row r="128" spans="1:21" x14ac:dyDescent="0.25">
      <c r="B128" s="210"/>
      <c r="C128" s="211"/>
      <c r="D128" s="115" t="s">
        <v>608</v>
      </c>
      <c r="E128" s="7"/>
      <c r="F128" s="233">
        <v>0</v>
      </c>
      <c r="G128" s="233"/>
      <c r="H128" s="300"/>
      <c r="J128" s="352"/>
      <c r="K128" s="115" t="s">
        <v>608</v>
      </c>
      <c r="L128" s="317">
        <v>0</v>
      </c>
      <c r="M128" s="233"/>
      <c r="N128" s="300"/>
      <c r="P128" s="7"/>
      <c r="Q128" s="115" t="s">
        <v>608</v>
      </c>
      <c r="R128" s="233">
        <v>0</v>
      </c>
      <c r="S128" s="233"/>
      <c r="T128" s="300"/>
    </row>
    <row r="129" spans="1:21" x14ac:dyDescent="0.25">
      <c r="B129" s="210"/>
      <c r="C129" s="211"/>
      <c r="D129" s="115" t="s">
        <v>77</v>
      </c>
      <c r="E129" s="7"/>
      <c r="F129" s="233">
        <f>'[1]68,05,511 spese postali'!I79</f>
        <v>180</v>
      </c>
      <c r="G129" s="233">
        <f>F129</f>
        <v>180</v>
      </c>
      <c r="H129" s="300" t="s">
        <v>657</v>
      </c>
      <c r="J129" s="352"/>
      <c r="K129" s="115" t="s">
        <v>77</v>
      </c>
      <c r="L129" s="317">
        <f>'[1]68,05,511 spese postali'!I89</f>
        <v>180</v>
      </c>
      <c r="M129" s="233">
        <f>L129</f>
        <v>180</v>
      </c>
      <c r="N129" s="300" t="s">
        <v>657</v>
      </c>
      <c r="P129" s="7"/>
      <c r="Q129" s="115" t="s">
        <v>77</v>
      </c>
      <c r="R129" s="233">
        <f>'[1]68,05,511 spese postali'!I99</f>
        <v>180</v>
      </c>
      <c r="S129" s="233">
        <f>R129</f>
        <v>180</v>
      </c>
      <c r="T129" s="300" t="s">
        <v>657</v>
      </c>
    </row>
    <row r="130" spans="1:21" x14ac:dyDescent="0.25">
      <c r="A130" s="229">
        <v>2024</v>
      </c>
      <c r="B130" s="210"/>
      <c r="C130" s="211"/>
      <c r="D130" s="115" t="s">
        <v>78</v>
      </c>
      <c r="E130" s="7"/>
      <c r="F130" s="233">
        <f>'[1]68,05,522 sp.per consulenze'!I50</f>
        <v>9520</v>
      </c>
      <c r="G130" s="233">
        <f>F130</f>
        <v>9520</v>
      </c>
      <c r="H130" s="300" t="s">
        <v>657</v>
      </c>
      <c r="J130" s="352"/>
      <c r="K130" s="115" t="s">
        <v>78</v>
      </c>
      <c r="L130" s="317">
        <f>'[1]68,05,522 sp.per consulenze'!I60</f>
        <v>9520</v>
      </c>
      <c r="M130" s="233">
        <f t="shared" ref="M130:M134" si="5">L130</f>
        <v>9520</v>
      </c>
      <c r="N130" s="300" t="s">
        <v>657</v>
      </c>
      <c r="P130" s="7"/>
      <c r="Q130" s="115" t="s">
        <v>78</v>
      </c>
      <c r="R130" s="233">
        <f>'[1]68,05,522 sp.per consulenze'!I70</f>
        <v>9520</v>
      </c>
      <c r="S130" s="233">
        <f t="shared" ref="S130:S134" si="6">R130</f>
        <v>9520</v>
      </c>
      <c r="T130" s="300" t="s">
        <v>657</v>
      </c>
    </row>
    <row r="131" spans="1:21" x14ac:dyDescent="0.25">
      <c r="B131" s="210"/>
      <c r="C131" s="211"/>
      <c r="D131" s="115" t="s">
        <v>79</v>
      </c>
      <c r="E131" s="7"/>
      <c r="F131" s="233">
        <f>'[1]68,05,501 emolum a profess.tecn'!I69</f>
        <v>5000</v>
      </c>
      <c r="G131" s="233">
        <f>F131</f>
        <v>5000</v>
      </c>
      <c r="H131" s="300" t="s">
        <v>657</v>
      </c>
      <c r="J131" s="352"/>
      <c r="K131" s="115" t="s">
        <v>79</v>
      </c>
      <c r="L131" s="317">
        <f>'[1]68,05,501 emolum a profess.tecn'!I79</f>
        <v>5000</v>
      </c>
      <c r="M131" s="233">
        <f t="shared" si="5"/>
        <v>5000</v>
      </c>
      <c r="N131" s="300" t="s">
        <v>657</v>
      </c>
      <c r="P131" s="7"/>
      <c r="Q131" s="115" t="s">
        <v>79</v>
      </c>
      <c r="R131" s="233">
        <f>'[1]68,05,501 emolum a profess.tecn'!I89</f>
        <v>5000</v>
      </c>
      <c r="S131" s="233">
        <f t="shared" si="6"/>
        <v>5000</v>
      </c>
      <c r="T131" s="300" t="s">
        <v>657</v>
      </c>
    </row>
    <row r="132" spans="1:21" x14ac:dyDescent="0.25">
      <c r="B132" s="210"/>
      <c r="C132" s="211"/>
      <c r="D132" s="115" t="s">
        <v>609</v>
      </c>
      <c r="E132" s="7"/>
      <c r="F132" s="233">
        <f>'[1]68,05,514 sp.varie document.'!I502</f>
        <v>5000</v>
      </c>
      <c r="G132" s="233">
        <f>F132</f>
        <v>5000</v>
      </c>
      <c r="H132" s="300" t="s">
        <v>657</v>
      </c>
      <c r="J132" s="352"/>
      <c r="K132" s="115" t="s">
        <v>609</v>
      </c>
      <c r="L132" s="317">
        <f>'[1]68,05,514 sp.varie document.'!I512</f>
        <v>5000</v>
      </c>
      <c r="M132" s="233">
        <f t="shared" si="5"/>
        <v>5000</v>
      </c>
      <c r="N132" s="300" t="s">
        <v>657</v>
      </c>
      <c r="P132" s="7"/>
      <c r="Q132" s="115" t="s">
        <v>609</v>
      </c>
      <c r="R132" s="233">
        <f>'[1]68,05,514 sp.varie document.'!I522</f>
        <v>5000</v>
      </c>
      <c r="S132" s="233">
        <f t="shared" si="6"/>
        <v>5000</v>
      </c>
      <c r="T132" s="300" t="s">
        <v>657</v>
      </c>
    </row>
    <row r="133" spans="1:21" x14ac:dyDescent="0.25">
      <c r="B133" s="210"/>
      <c r="C133" s="211"/>
      <c r="D133" s="115"/>
      <c r="E133" s="7"/>
      <c r="F133" s="233"/>
      <c r="G133" s="233"/>
      <c r="H133" s="300"/>
      <c r="J133" s="352"/>
      <c r="K133" s="115"/>
      <c r="L133" s="317"/>
      <c r="M133" s="233">
        <f t="shared" si="5"/>
        <v>0</v>
      </c>
      <c r="N133" s="300"/>
      <c r="P133" s="7"/>
      <c r="Q133" s="115"/>
      <c r="R133" s="233"/>
      <c r="S133" s="233">
        <f t="shared" si="6"/>
        <v>0</v>
      </c>
      <c r="T133" s="300"/>
    </row>
    <row r="134" spans="1:21" s="3" customFormat="1" x14ac:dyDescent="0.25">
      <c r="A134" s="229">
        <v>2024</v>
      </c>
      <c r="B134" s="210">
        <v>3000</v>
      </c>
      <c r="C134" s="211"/>
      <c r="D134" s="53" t="s">
        <v>80</v>
      </c>
      <c r="E134" s="261"/>
      <c r="F134" s="233">
        <f>'[1]68,05,553 comp.att.uff.stam.sit'!I93</f>
        <v>20000</v>
      </c>
      <c r="G134" s="233">
        <f>F134</f>
        <v>20000</v>
      </c>
      <c r="H134" s="300" t="s">
        <v>657</v>
      </c>
      <c r="I134" s="343"/>
      <c r="J134" s="352"/>
      <c r="K134" s="53" t="s">
        <v>80</v>
      </c>
      <c r="L134" s="317">
        <f>'[1]68,05,553 comp.att.uff.stam.sit'!I103</f>
        <v>20000</v>
      </c>
      <c r="M134" s="233">
        <f t="shared" si="5"/>
        <v>20000</v>
      </c>
      <c r="N134" s="300" t="s">
        <v>657</v>
      </c>
      <c r="O134" s="343"/>
      <c r="P134" s="7"/>
      <c r="Q134" s="53" t="s">
        <v>80</v>
      </c>
      <c r="R134" s="233">
        <f>'[1]68,05,553 comp.att.uff.stam.sit'!I113</f>
        <v>20000</v>
      </c>
      <c r="S134" s="233">
        <f t="shared" si="6"/>
        <v>20000</v>
      </c>
      <c r="T134" s="300" t="s">
        <v>657</v>
      </c>
      <c r="U134" s="343"/>
    </row>
    <row r="135" spans="1:21" s="3" customFormat="1" x14ac:dyDescent="0.25">
      <c r="A135" s="223"/>
      <c r="B135" s="210"/>
      <c r="C135" s="211"/>
      <c r="D135" s="53"/>
      <c r="E135" s="296"/>
      <c r="F135" s="233"/>
      <c r="G135" s="233"/>
      <c r="H135" s="300"/>
      <c r="I135" s="343"/>
      <c r="J135" s="352"/>
      <c r="K135" s="53"/>
      <c r="L135" s="317"/>
      <c r="M135" s="233"/>
      <c r="N135" s="300"/>
      <c r="O135" s="343"/>
      <c r="P135" s="9"/>
      <c r="Q135" s="53"/>
      <c r="R135" s="233"/>
      <c r="S135" s="233"/>
      <c r="T135" s="300"/>
      <c r="U135" s="343"/>
    </row>
    <row r="136" spans="1:21" s="3" customFormat="1" x14ac:dyDescent="0.25">
      <c r="A136" s="223"/>
      <c r="B136" s="210"/>
      <c r="C136" s="211"/>
      <c r="D136" s="53" t="s">
        <v>81</v>
      </c>
      <c r="E136" s="261"/>
      <c r="F136" s="295">
        <f>'[1]68,05,554 COMP.RESP.PRIVACY'!I55</f>
        <v>2600</v>
      </c>
      <c r="G136" s="233"/>
      <c r="H136" s="300"/>
      <c r="I136" s="343"/>
      <c r="J136" s="352"/>
      <c r="K136" s="53" t="s">
        <v>81</v>
      </c>
      <c r="L136" s="357">
        <f>'[1]68,05,554 COMP.RESP.PRIVACY'!I65</f>
        <v>2600</v>
      </c>
      <c r="M136" s="233"/>
      <c r="N136" s="300"/>
      <c r="O136" s="343"/>
      <c r="P136" s="7"/>
      <c r="Q136" s="53" t="s">
        <v>81</v>
      </c>
      <c r="R136" s="295">
        <f>'[1]68,05,554 COMP.RESP.PRIVACY'!I75</f>
        <v>2600</v>
      </c>
      <c r="S136" s="233"/>
      <c r="T136" s="300"/>
      <c r="U136" s="343"/>
    </row>
    <row r="137" spans="1:21" s="3" customFormat="1" x14ac:dyDescent="0.25">
      <c r="A137" s="223"/>
      <c r="B137" s="210"/>
      <c r="C137" s="211"/>
      <c r="D137" s="53" t="s">
        <v>102</v>
      </c>
      <c r="E137" s="263"/>
      <c r="F137" s="295">
        <f>'[1]68,05,634 CANONE SUITE LOG PRIV'!I62</f>
        <v>310.255</v>
      </c>
      <c r="G137" s="233"/>
      <c r="H137" s="300"/>
      <c r="I137" s="343"/>
      <c r="J137" s="352"/>
      <c r="K137" s="53" t="s">
        <v>102</v>
      </c>
      <c r="L137" s="357">
        <f>'[1]68,05,634 CANONE SUITE LOG PRIV'!I72</f>
        <v>310.26</v>
      </c>
      <c r="M137" s="233"/>
      <c r="N137" s="300"/>
      <c r="O137" s="343"/>
      <c r="P137" s="7"/>
      <c r="Q137" s="53" t="s">
        <v>102</v>
      </c>
      <c r="R137" s="295">
        <f>'[1]68,05,634 CANONE SUITE LOG PRIV'!I82</f>
        <v>0</v>
      </c>
      <c r="S137" s="233"/>
      <c r="T137" s="300"/>
      <c r="U137" s="343"/>
    </row>
    <row r="138" spans="1:21" s="3" customFormat="1" ht="27" x14ac:dyDescent="0.25">
      <c r="A138" s="223"/>
      <c r="B138" s="210"/>
      <c r="C138" s="211"/>
      <c r="D138" s="53" t="s">
        <v>610</v>
      </c>
      <c r="E138" s="261"/>
      <c r="F138" s="295">
        <f>'[1]68,05,650 CAN.WHISTLEBLOWING'!I25</f>
        <v>3781.4794520547948</v>
      </c>
      <c r="G138" s="295">
        <f>SUM(F136:F138)</f>
        <v>6691.7344520547949</v>
      </c>
      <c r="H138" s="300" t="s">
        <v>657</v>
      </c>
      <c r="I138" s="343"/>
      <c r="J138" s="352"/>
      <c r="K138" s="53" t="s">
        <v>610</v>
      </c>
      <c r="L138" s="357">
        <f>'[1]68,05,650 CAN.WHISTLEBLOWING'!I36</f>
        <v>3876</v>
      </c>
      <c r="M138" s="295">
        <f>SUM(L136:L138)</f>
        <v>6786.26</v>
      </c>
      <c r="N138" s="300" t="s">
        <v>657</v>
      </c>
      <c r="O138" s="343"/>
      <c r="P138" s="7"/>
      <c r="Q138" s="53" t="s">
        <v>610</v>
      </c>
      <c r="R138" s="295">
        <f>'[1]68,05,650 CAN.WHISTLEBLOWING'!I46</f>
        <v>3876</v>
      </c>
      <c r="S138" s="295">
        <f>SUM(R136:R138)</f>
        <v>6476</v>
      </c>
      <c r="T138" s="300" t="s">
        <v>657</v>
      </c>
      <c r="U138" s="343"/>
    </row>
    <row r="139" spans="1:21" s="3" customFormat="1" x14ac:dyDescent="0.25">
      <c r="A139" s="223"/>
      <c r="B139" s="210"/>
      <c r="C139" s="211"/>
      <c r="D139" s="53"/>
      <c r="E139" s="261"/>
      <c r="F139" s="233"/>
      <c r="G139" s="233"/>
      <c r="H139" s="300"/>
      <c r="I139" s="343"/>
      <c r="J139" s="352"/>
      <c r="K139" s="53"/>
      <c r="L139" s="317"/>
      <c r="M139" s="233"/>
      <c r="N139" s="300"/>
      <c r="O139" s="343"/>
      <c r="P139" s="7"/>
      <c r="Q139" s="53"/>
      <c r="R139" s="233"/>
      <c r="S139" s="233"/>
      <c r="T139" s="300"/>
      <c r="U139" s="343"/>
    </row>
    <row r="140" spans="1:21" s="3" customFormat="1" ht="15" customHeight="1" x14ac:dyDescent="0.25">
      <c r="A140" s="223"/>
      <c r="B140" s="210"/>
      <c r="C140" s="211"/>
      <c r="D140" s="53" t="s">
        <v>82</v>
      </c>
      <c r="E140" s="261"/>
      <c r="F140" s="233">
        <f>'[1]68,05,555 CONS.FISC.INTERM.TELE'!I76</f>
        <v>14900</v>
      </c>
      <c r="G140" s="233">
        <f>F140</f>
        <v>14900</v>
      </c>
      <c r="H140" s="300" t="s">
        <v>3</v>
      </c>
      <c r="I140" s="343"/>
      <c r="J140" s="352"/>
      <c r="K140" s="53" t="s">
        <v>82</v>
      </c>
      <c r="L140" s="317">
        <f>'[1]68,05,555 CONS.FISC.INTERM.TELE'!I86</f>
        <v>14900</v>
      </c>
      <c r="M140" s="233">
        <f>L140</f>
        <v>14900</v>
      </c>
      <c r="N140" s="300" t="s">
        <v>3</v>
      </c>
      <c r="O140" s="343"/>
      <c r="P140" s="7"/>
      <c r="Q140" s="53" t="s">
        <v>82</v>
      </c>
      <c r="R140" s="233">
        <f>'[1]68,05,555 CONS.FISC.INTERM.TELE'!I96</f>
        <v>14900</v>
      </c>
      <c r="S140" s="233">
        <f>R140</f>
        <v>14900</v>
      </c>
      <c r="T140" s="300" t="s">
        <v>3</v>
      </c>
      <c r="U140" s="343"/>
    </row>
    <row r="141" spans="1:21" s="3" customFormat="1" ht="15" customHeight="1" x14ac:dyDescent="0.25">
      <c r="A141" s="223"/>
      <c r="B141" s="210"/>
      <c r="C141" s="211"/>
      <c r="D141" s="53"/>
      <c r="E141" s="296"/>
      <c r="F141" s="233"/>
      <c r="G141" s="233"/>
      <c r="H141" s="300"/>
      <c r="I141" s="343"/>
      <c r="J141" s="352"/>
      <c r="K141" s="53"/>
      <c r="L141" s="317"/>
      <c r="M141" s="233"/>
      <c r="N141" s="300"/>
      <c r="O141" s="343"/>
      <c r="P141" s="9"/>
      <c r="Q141" s="53"/>
      <c r="R141" s="233"/>
      <c r="S141" s="233"/>
      <c r="T141" s="300"/>
      <c r="U141" s="343"/>
    </row>
    <row r="142" spans="1:21" s="3" customFormat="1" x14ac:dyDescent="0.25">
      <c r="A142" s="223"/>
      <c r="B142" s="210"/>
      <c r="C142" s="211"/>
      <c r="D142" s="53" t="s">
        <v>83</v>
      </c>
      <c r="E142" s="261"/>
      <c r="F142" s="233">
        <f>'[1]68,05,556 comp.org.vigilanza'!I78</f>
        <v>4640</v>
      </c>
      <c r="G142" s="233">
        <f>F142</f>
        <v>4640</v>
      </c>
      <c r="H142" s="300" t="s">
        <v>657</v>
      </c>
      <c r="I142" s="343"/>
      <c r="J142" s="352"/>
      <c r="K142" s="53" t="s">
        <v>83</v>
      </c>
      <c r="L142" s="317">
        <f>'[1]68,05,556 comp.org.vigilanza'!I88</f>
        <v>4640</v>
      </c>
      <c r="M142" s="233">
        <f>L142</f>
        <v>4640</v>
      </c>
      <c r="N142" s="300" t="s">
        <v>657</v>
      </c>
      <c r="O142" s="343"/>
      <c r="P142" s="7"/>
      <c r="Q142" s="53" t="s">
        <v>83</v>
      </c>
      <c r="R142" s="233">
        <f>'[1]68,05,556 comp.org.vigilanza'!I98</f>
        <v>4640</v>
      </c>
      <c r="S142" s="233">
        <f>R142</f>
        <v>4640</v>
      </c>
      <c r="T142" s="300" t="s">
        <v>657</v>
      </c>
      <c r="U142" s="343"/>
    </row>
    <row r="143" spans="1:21" s="3" customFormat="1" x14ac:dyDescent="0.25">
      <c r="A143" s="223"/>
      <c r="B143" s="210"/>
      <c r="C143" s="211"/>
      <c r="D143" s="53"/>
      <c r="E143" s="261"/>
      <c r="F143" s="233"/>
      <c r="G143" s="233"/>
      <c r="H143" s="300"/>
      <c r="I143" s="343"/>
      <c r="J143" s="352"/>
      <c r="K143" s="53"/>
      <c r="L143" s="317"/>
      <c r="M143" s="233"/>
      <c r="N143" s="300"/>
      <c r="O143" s="343"/>
      <c r="P143" s="7"/>
      <c r="Q143" s="53"/>
      <c r="R143" s="233"/>
      <c r="S143" s="233"/>
      <c r="T143" s="300"/>
      <c r="U143" s="343"/>
    </row>
    <row r="144" spans="1:21" s="3" customFormat="1" ht="27" x14ac:dyDescent="0.25">
      <c r="A144" s="223"/>
      <c r="B144" s="210"/>
      <c r="C144" s="211"/>
      <c r="D144" s="53" t="s">
        <v>84</v>
      </c>
      <c r="E144" s="261"/>
      <c r="F144" s="233">
        <f>'[1]68,05,557 comp.revis.qualità au'!I62</f>
        <v>6240</v>
      </c>
      <c r="G144" s="233">
        <f>F144</f>
        <v>6240</v>
      </c>
      <c r="H144" s="300" t="s">
        <v>657</v>
      </c>
      <c r="I144" s="343"/>
      <c r="J144" s="352"/>
      <c r="K144" s="53" t="s">
        <v>84</v>
      </c>
      <c r="L144" s="317">
        <f>'[1]68,05,557 comp.revis.qualità au'!I72</f>
        <v>6240</v>
      </c>
      <c r="M144" s="233">
        <f t="shared" ref="M144" si="7">L144</f>
        <v>6240</v>
      </c>
      <c r="N144" s="300" t="s">
        <v>657</v>
      </c>
      <c r="O144" s="343"/>
      <c r="P144" s="7"/>
      <c r="Q144" s="53" t="s">
        <v>84</v>
      </c>
      <c r="R144" s="233">
        <f>'[1]68,05,557 comp.revis.qualità au'!I82</f>
        <v>6240</v>
      </c>
      <c r="S144" s="233">
        <f t="shared" ref="S144" si="8">R144</f>
        <v>6240</v>
      </c>
      <c r="T144" s="300" t="s">
        <v>657</v>
      </c>
      <c r="U144" s="343"/>
    </row>
    <row r="145" spans="1:21" s="3" customFormat="1" x14ac:dyDescent="0.25">
      <c r="A145" s="223"/>
      <c r="B145" s="210"/>
      <c r="C145" s="211"/>
      <c r="D145" s="53"/>
      <c r="E145" s="261"/>
      <c r="F145" s="233"/>
      <c r="G145" s="233"/>
      <c r="H145" s="300"/>
      <c r="I145" s="343"/>
      <c r="J145" s="352"/>
      <c r="K145" s="53"/>
      <c r="L145" s="317"/>
      <c r="M145" s="233"/>
      <c r="N145" s="300"/>
      <c r="O145" s="343"/>
      <c r="P145" s="7"/>
      <c r="Q145" s="53"/>
      <c r="R145" s="233"/>
      <c r="S145" s="233"/>
      <c r="T145" s="300"/>
      <c r="U145" s="343"/>
    </row>
    <row r="146" spans="1:21" s="3" customFormat="1" x14ac:dyDescent="0.25">
      <c r="A146" s="223"/>
      <c r="B146" s="210"/>
      <c r="C146" s="211"/>
      <c r="D146" s="53" t="s">
        <v>86</v>
      </c>
      <c r="E146" s="262"/>
      <c r="F146" s="233">
        <f>'[1]68,05,549 compenso REVISORE'!I84</f>
        <v>4680</v>
      </c>
      <c r="G146" s="233">
        <f>F146</f>
        <v>4680</v>
      </c>
      <c r="H146" s="300" t="s">
        <v>657</v>
      </c>
      <c r="I146" s="343"/>
      <c r="J146" s="352"/>
      <c r="K146" s="53" t="s">
        <v>86</v>
      </c>
      <c r="L146" s="317">
        <f>'[1]68,05,549 compenso REVISORE'!I94</f>
        <v>4680</v>
      </c>
      <c r="M146" s="233">
        <f>L146</f>
        <v>4680</v>
      </c>
      <c r="N146" s="300" t="s">
        <v>657</v>
      </c>
      <c r="O146" s="343"/>
      <c r="P146" s="7"/>
      <c r="Q146" s="53" t="s">
        <v>86</v>
      </c>
      <c r="R146" s="233">
        <f>'[1]68,05,549 compenso REVISORE'!I104</f>
        <v>4680</v>
      </c>
      <c r="S146" s="233">
        <f>R146</f>
        <v>4680</v>
      </c>
      <c r="T146" s="300" t="s">
        <v>657</v>
      </c>
      <c r="U146" s="343"/>
    </row>
    <row r="147" spans="1:21" s="3" customFormat="1" x14ac:dyDescent="0.25">
      <c r="A147" s="223"/>
      <c r="B147" s="210"/>
      <c r="C147" s="211"/>
      <c r="D147" s="53" t="s">
        <v>87</v>
      </c>
      <c r="E147" s="262"/>
      <c r="F147" s="295">
        <f>'[1]68,05,551 COMP.MEDICO COMP.'!I62</f>
        <v>1222</v>
      </c>
      <c r="G147" s="233"/>
      <c r="H147" s="300" t="s">
        <v>657</v>
      </c>
      <c r="I147" s="343"/>
      <c r="J147" s="352"/>
      <c r="K147" s="53" t="s">
        <v>87</v>
      </c>
      <c r="L147" s="357">
        <f>'[1]68,05,551 COMP.MEDICO COMP.'!I73</f>
        <v>1222</v>
      </c>
      <c r="M147" s="233"/>
      <c r="N147" s="300" t="s">
        <v>657</v>
      </c>
      <c r="O147" s="343"/>
      <c r="P147" s="7"/>
      <c r="Q147" s="53" t="s">
        <v>87</v>
      </c>
      <c r="R147" s="295">
        <f>'[1]68,05,551 COMP.MEDICO COMP.'!I84</f>
        <v>1222</v>
      </c>
      <c r="S147" s="233"/>
      <c r="T147" s="300" t="s">
        <v>657</v>
      </c>
      <c r="U147" s="343"/>
    </row>
    <row r="148" spans="1:21" s="266" customFormat="1" x14ac:dyDescent="0.25">
      <c r="A148" s="264"/>
      <c r="B148" s="210"/>
      <c r="C148" s="211"/>
      <c r="D148" s="53" t="s">
        <v>100</v>
      </c>
      <c r="E148" s="263"/>
      <c r="F148" s="348">
        <f>'[1]68,05,632 VISITE MED.OBBL.DIP'!I57</f>
        <v>2000</v>
      </c>
      <c r="G148" s="348">
        <f>SUM(F147:F148)</f>
        <v>3222</v>
      </c>
      <c r="H148" s="300" t="s">
        <v>657</v>
      </c>
      <c r="I148" s="346"/>
      <c r="J148" s="353"/>
      <c r="K148" s="53" t="s">
        <v>100</v>
      </c>
      <c r="L148" s="358">
        <f>'[1]68,05,632 VISITE MED.OBBL.DIP'!I67</f>
        <v>2000</v>
      </c>
      <c r="M148" s="348">
        <f>SUM(L147:L148)</f>
        <v>3222</v>
      </c>
      <c r="N148" s="300" t="s">
        <v>657</v>
      </c>
      <c r="O148" s="346"/>
      <c r="P148" s="215"/>
      <c r="Q148" s="53" t="s">
        <v>100</v>
      </c>
      <c r="R148" s="348">
        <f>'[1]68,05,632 VISITE MED.OBBL.DIP'!I77</f>
        <v>2000</v>
      </c>
      <c r="S148" s="348">
        <f>SUM(R147:R148)</f>
        <v>3222</v>
      </c>
      <c r="T148" s="300" t="s">
        <v>657</v>
      </c>
      <c r="U148" s="346"/>
    </row>
    <row r="149" spans="1:21" s="266" customFormat="1" x14ac:dyDescent="0.25">
      <c r="A149" s="264"/>
      <c r="B149" s="210"/>
      <c r="C149" s="211"/>
      <c r="D149" s="53"/>
      <c r="E149" s="263"/>
      <c r="F149" s="265"/>
      <c r="G149" s="265"/>
      <c r="H149" s="300"/>
      <c r="I149" s="346"/>
      <c r="J149" s="353"/>
      <c r="K149" s="53"/>
      <c r="L149" s="334"/>
      <c r="M149" s="265"/>
      <c r="N149" s="300"/>
      <c r="O149" s="346"/>
      <c r="P149" s="215"/>
      <c r="Q149" s="53"/>
      <c r="R149" s="265"/>
      <c r="S149" s="265"/>
      <c r="T149" s="300"/>
      <c r="U149" s="346"/>
    </row>
    <row r="150" spans="1:21" s="3" customFormat="1" x14ac:dyDescent="0.25">
      <c r="A150" s="223"/>
      <c r="B150" s="210"/>
      <c r="C150" s="211"/>
      <c r="D150" s="53" t="s">
        <v>611</v>
      </c>
      <c r="E150" s="217"/>
      <c r="F150" s="233">
        <f>'[1]68,05,537 comp.presid.cda'!I130</f>
        <v>11128.68</v>
      </c>
      <c r="G150" s="233"/>
      <c r="H150" s="300"/>
      <c r="I150" s="343" t="s">
        <v>658</v>
      </c>
      <c r="J150" s="352"/>
      <c r="K150" s="53" t="s">
        <v>611</v>
      </c>
      <c r="L150" s="317">
        <f>'[1]68,05,537 comp.presid.cda'!I140</f>
        <v>11128.68</v>
      </c>
      <c r="M150" s="233"/>
      <c r="N150" s="300"/>
      <c r="O150" s="343" t="s">
        <v>658</v>
      </c>
      <c r="P150" s="7"/>
      <c r="Q150" s="53" t="s">
        <v>611</v>
      </c>
      <c r="R150" s="233">
        <f>'[1]68,05,537 comp.presid.cda'!I150</f>
        <v>11128.68</v>
      </c>
      <c r="S150" s="233"/>
      <c r="T150" s="300"/>
      <c r="U150" s="343" t="s">
        <v>658</v>
      </c>
    </row>
    <row r="151" spans="1:21" s="3" customFormat="1" ht="27" x14ac:dyDescent="0.25">
      <c r="A151" s="223"/>
      <c r="B151" s="210"/>
      <c r="C151" s="211"/>
      <c r="D151" s="53" t="s">
        <v>612</v>
      </c>
      <c r="E151" s="217"/>
      <c r="F151" s="233">
        <f>'[1]68,05,538 comp.consig.di ammini'!I122</f>
        <v>8250</v>
      </c>
      <c r="G151" s="233"/>
      <c r="H151" s="300"/>
      <c r="I151" s="343" t="s">
        <v>658</v>
      </c>
      <c r="J151" s="352"/>
      <c r="K151" s="53" t="s">
        <v>612</v>
      </c>
      <c r="L151" s="317">
        <f>'[1]68,05,538 comp.consig.di ammini'!I132</f>
        <v>8250</v>
      </c>
      <c r="M151" s="233"/>
      <c r="N151" s="300"/>
      <c r="O151" s="343" t="s">
        <v>658</v>
      </c>
      <c r="P151" s="7"/>
      <c r="Q151" s="53" t="s">
        <v>612</v>
      </c>
      <c r="R151" s="233">
        <f>'[1]68,05,538 comp.consig.di ammini'!I142</f>
        <v>8250</v>
      </c>
      <c r="S151" s="233"/>
      <c r="T151" s="300"/>
      <c r="U151" s="343" t="s">
        <v>658</v>
      </c>
    </row>
    <row r="152" spans="1:21" s="3" customFormat="1" x14ac:dyDescent="0.25">
      <c r="A152" s="223"/>
      <c r="B152" s="210"/>
      <c r="C152" s="211"/>
      <c r="D152" s="53" t="s">
        <v>613</v>
      </c>
      <c r="E152" s="216"/>
      <c r="F152" s="233">
        <f>'[1]68,05,539 comp.coll.sindac'!I160</f>
        <v>12420</v>
      </c>
      <c r="G152" s="233"/>
      <c r="H152" s="300"/>
      <c r="I152" s="343" t="s">
        <v>658</v>
      </c>
      <c r="J152" s="352"/>
      <c r="K152" s="53" t="s">
        <v>613</v>
      </c>
      <c r="L152" s="317">
        <f>'[1]68,05,539 comp.coll.sindac'!I170</f>
        <v>12420</v>
      </c>
      <c r="M152" s="233"/>
      <c r="N152" s="300"/>
      <c r="O152" s="343" t="s">
        <v>658</v>
      </c>
      <c r="P152" s="7"/>
      <c r="Q152" s="53" t="s">
        <v>613</v>
      </c>
      <c r="R152" s="233">
        <f>'[1]68,05,539 comp.coll.sindac'!I180</f>
        <v>12420</v>
      </c>
      <c r="S152" s="233"/>
      <c r="T152" s="300"/>
      <c r="U152" s="343" t="s">
        <v>658</v>
      </c>
    </row>
    <row r="153" spans="1:21" s="3" customFormat="1" ht="23.25" customHeight="1" x14ac:dyDescent="0.25">
      <c r="A153" s="223"/>
      <c r="B153" s="210"/>
      <c r="C153" s="211"/>
      <c r="D153" s="53" t="s">
        <v>88</v>
      </c>
      <c r="E153" s="217"/>
      <c r="F153" s="295">
        <f>'[1]68,05,510 legali e notarili'!I110</f>
        <v>5712.74</v>
      </c>
      <c r="G153" s="233"/>
      <c r="H153" s="300"/>
      <c r="I153" s="343"/>
      <c r="J153" s="352"/>
      <c r="K153" s="53" t="s">
        <v>88</v>
      </c>
      <c r="L153" s="357">
        <f>'[1]68,05,510 legali e notarili'!I120</f>
        <v>5712.74</v>
      </c>
      <c r="M153" s="233"/>
      <c r="N153" s="300"/>
      <c r="O153" s="343"/>
      <c r="P153" s="7"/>
      <c r="Q153" s="53" t="s">
        <v>88</v>
      </c>
      <c r="R153" s="295">
        <f>'[1]68,05,510 legali e notarili'!I130</f>
        <v>5712.74</v>
      </c>
      <c r="S153" s="233"/>
      <c r="T153" s="300"/>
      <c r="U153" s="343"/>
    </row>
    <row r="154" spans="1:21" s="3" customFormat="1" ht="16.5" customHeight="1" x14ac:dyDescent="0.25">
      <c r="A154" s="223"/>
      <c r="B154" s="210"/>
      <c r="C154" s="211"/>
      <c r="D154" s="115" t="s">
        <v>89</v>
      </c>
      <c r="E154" s="7"/>
      <c r="F154" s="295">
        <f>'[1]68,05,631 legali e not.extra'!I87</f>
        <v>5000</v>
      </c>
      <c r="G154" s="295">
        <f>SUM(F153:F154)</f>
        <v>10712.74</v>
      </c>
      <c r="H154" s="300" t="s">
        <v>657</v>
      </c>
      <c r="I154" s="343"/>
      <c r="J154" s="352"/>
      <c r="K154" s="115" t="s">
        <v>89</v>
      </c>
      <c r="L154" s="357">
        <f>'[1]68,05,631 legali e not.extra'!I97</f>
        <v>5000</v>
      </c>
      <c r="M154" s="295">
        <f>SUM(L153:L154)</f>
        <v>10712.74</v>
      </c>
      <c r="N154" s="300" t="s">
        <v>657</v>
      </c>
      <c r="O154" s="343"/>
      <c r="P154" s="7"/>
      <c r="Q154" s="115" t="s">
        <v>89</v>
      </c>
      <c r="R154" s="295">
        <f>'[1]68,05,631 legali e not.extra'!I107</f>
        <v>5000</v>
      </c>
      <c r="S154" s="295">
        <f>SUM(R153:R154)</f>
        <v>10712.74</v>
      </c>
      <c r="T154" s="300" t="s">
        <v>657</v>
      </c>
      <c r="U154" s="343"/>
    </row>
    <row r="155" spans="1:21" s="3" customFormat="1" ht="16.5" customHeight="1" x14ac:dyDescent="0.25">
      <c r="A155" s="223"/>
      <c r="B155" s="210"/>
      <c r="C155" s="211"/>
      <c r="D155" s="115"/>
      <c r="E155" s="7"/>
      <c r="F155" s="233"/>
      <c r="G155" s="233"/>
      <c r="H155" s="300"/>
      <c r="I155" s="343"/>
      <c r="J155" s="352"/>
      <c r="K155" s="115"/>
      <c r="L155" s="317"/>
      <c r="M155" s="233"/>
      <c r="N155" s="300"/>
      <c r="O155" s="343"/>
      <c r="P155" s="7"/>
      <c r="Q155" s="115"/>
      <c r="R155" s="233"/>
      <c r="S155" s="233"/>
      <c r="T155" s="300"/>
      <c r="U155" s="343"/>
    </row>
    <row r="156" spans="1:21" x14ac:dyDescent="0.25">
      <c r="B156" s="210"/>
      <c r="C156" s="211"/>
      <c r="D156" s="53" t="s">
        <v>91</v>
      </c>
      <c r="E156" s="262"/>
      <c r="F156" s="233">
        <f>'[1]68,05,516 pubblic.reclam inserz'!I102</f>
        <v>40000</v>
      </c>
      <c r="G156" s="233">
        <f>F156</f>
        <v>40000</v>
      </c>
      <c r="H156" s="300" t="s">
        <v>657</v>
      </c>
      <c r="J156" s="352"/>
      <c r="K156" s="53" t="s">
        <v>91</v>
      </c>
      <c r="L156" s="317">
        <f>'[1]68,05,516 pubblic.reclam inserz'!I112</f>
        <v>40000</v>
      </c>
      <c r="M156" s="233">
        <f>L156</f>
        <v>40000</v>
      </c>
      <c r="N156" s="300" t="s">
        <v>657</v>
      </c>
      <c r="P156" s="7"/>
      <c r="Q156" s="53" t="s">
        <v>91</v>
      </c>
      <c r="R156" s="233">
        <f>'[1]68,05,516 pubblic.reclam inserz'!I122</f>
        <v>40000</v>
      </c>
      <c r="S156" s="233">
        <f>R156</f>
        <v>40000</v>
      </c>
      <c r="T156" s="300" t="s">
        <v>657</v>
      </c>
    </row>
    <row r="157" spans="1:21" x14ac:dyDescent="0.25">
      <c r="B157" s="210"/>
      <c r="C157" s="211"/>
      <c r="D157" s="115" t="s">
        <v>90</v>
      </c>
      <c r="E157" s="7"/>
      <c r="F157" s="233">
        <f>'[1]68,05,524 BUONI PASTO'!I101</f>
        <v>47000</v>
      </c>
      <c r="G157" s="233">
        <f>F157</f>
        <v>47000</v>
      </c>
      <c r="H157" s="300" t="s">
        <v>657</v>
      </c>
      <c r="J157" s="352"/>
      <c r="K157" s="115" t="s">
        <v>90</v>
      </c>
      <c r="L157" s="317">
        <f>'[1]68,05,524 BUONI PASTO'!I111</f>
        <v>47000</v>
      </c>
      <c r="M157" s="233">
        <f t="shared" ref="M157:M161" si="9">L157</f>
        <v>47000</v>
      </c>
      <c r="N157" s="300" t="s">
        <v>657</v>
      </c>
      <c r="P157" s="7"/>
      <c r="Q157" s="115" t="s">
        <v>90</v>
      </c>
      <c r="R157" s="233">
        <f>'[1]68,05,524 BUONI PASTO'!I121</f>
        <v>47000</v>
      </c>
      <c r="S157" s="233">
        <f t="shared" ref="S157:S161" si="10">R157</f>
        <v>47000</v>
      </c>
      <c r="T157" s="300" t="s">
        <v>657</v>
      </c>
    </row>
    <row r="158" spans="1:21" x14ac:dyDescent="0.25">
      <c r="B158" s="210"/>
      <c r="C158" s="211"/>
      <c r="D158" s="115" t="s">
        <v>615</v>
      </c>
      <c r="E158" s="7"/>
      <c r="F158" s="233">
        <f>'[1]68,05,526 abbuoni e scont.passi'!I92</f>
        <v>12</v>
      </c>
      <c r="G158" s="233"/>
      <c r="H158" s="300"/>
      <c r="I158" s="342" t="s">
        <v>658</v>
      </c>
      <c r="J158" s="352"/>
      <c r="K158" s="115" t="s">
        <v>615</v>
      </c>
      <c r="L158" s="317">
        <f>'[1]68,05,526 abbuoni e scont.passi'!I102</f>
        <v>12</v>
      </c>
      <c r="M158" s="233"/>
      <c r="N158" s="300"/>
      <c r="O158" s="342" t="s">
        <v>658</v>
      </c>
      <c r="P158" s="7"/>
      <c r="Q158" s="115" t="s">
        <v>615</v>
      </c>
      <c r="R158" s="233">
        <f>'[1]68,05,526 abbuoni e scont.passi'!I112</f>
        <v>12</v>
      </c>
      <c r="S158" s="233"/>
      <c r="T158" s="300"/>
      <c r="U158" s="342" t="s">
        <v>658</v>
      </c>
    </row>
    <row r="159" spans="1:21" x14ac:dyDescent="0.25">
      <c r="B159" s="210"/>
      <c r="C159" s="211"/>
      <c r="D159" s="8" t="s">
        <v>92</v>
      </c>
      <c r="E159" s="7"/>
      <c r="F159" s="248">
        <f>'[1]68,05,527 sponsorizzaz'!I66</f>
        <v>16200</v>
      </c>
      <c r="G159" s="248">
        <f>F159</f>
        <v>16200</v>
      </c>
      <c r="H159" s="305" t="s">
        <v>657</v>
      </c>
      <c r="J159" s="352"/>
      <c r="K159" s="8" t="s">
        <v>92</v>
      </c>
      <c r="L159" s="323">
        <f>'[1]68,05,527 sponsorizzaz'!I76</f>
        <v>16200</v>
      </c>
      <c r="M159" s="233">
        <f t="shared" si="9"/>
        <v>16200</v>
      </c>
      <c r="N159" s="305" t="s">
        <v>657</v>
      </c>
      <c r="P159" s="7"/>
      <c r="Q159" s="8" t="s">
        <v>92</v>
      </c>
      <c r="R159" s="248">
        <f>'[1]68,05,527 sponsorizzaz'!I86</f>
        <v>16200</v>
      </c>
      <c r="S159" s="233">
        <f t="shared" si="10"/>
        <v>16200</v>
      </c>
      <c r="T159" s="305" t="s">
        <v>657</v>
      </c>
    </row>
    <row r="160" spans="1:21" x14ac:dyDescent="0.25">
      <c r="A160" s="221"/>
      <c r="B160" s="210"/>
      <c r="C160" s="211"/>
      <c r="D160" s="115" t="s">
        <v>93</v>
      </c>
      <c r="E160" s="7"/>
      <c r="F160" s="233">
        <f>'[1]68,05,528 spese per formaz.'!I94</f>
        <v>7200</v>
      </c>
      <c r="G160" s="233">
        <f>F160</f>
        <v>7200</v>
      </c>
      <c r="H160" s="300" t="s">
        <v>657</v>
      </c>
      <c r="J160" s="352"/>
      <c r="K160" s="115" t="s">
        <v>93</v>
      </c>
      <c r="L160" s="317">
        <f>'[1]68,05,528 spese per formaz.'!I104</f>
        <v>7200</v>
      </c>
      <c r="M160" s="233">
        <f t="shared" si="9"/>
        <v>7200</v>
      </c>
      <c r="N160" s="300" t="s">
        <v>657</v>
      </c>
      <c r="P160" s="7"/>
      <c r="Q160" s="115" t="s">
        <v>93</v>
      </c>
      <c r="R160" s="233">
        <f>'[1]68,05,528 spese per formaz.'!I114</f>
        <v>7200</v>
      </c>
      <c r="S160" s="233">
        <f t="shared" si="10"/>
        <v>7200</v>
      </c>
      <c r="T160" s="300" t="s">
        <v>657</v>
      </c>
    </row>
    <row r="161" spans="1:21" ht="51.75" x14ac:dyDescent="0.25">
      <c r="B161" s="210"/>
      <c r="C161" s="211"/>
      <c r="D161" s="115" t="s">
        <v>94</v>
      </c>
      <c r="E161" s="7"/>
      <c r="F161" s="233">
        <f>'[1]68,05,520 sp.servizi'!I188-2000</f>
        <v>7512</v>
      </c>
      <c r="G161" s="233">
        <f>F161</f>
        <v>7512</v>
      </c>
      <c r="H161" s="300" t="s">
        <v>657</v>
      </c>
      <c r="I161" s="342" t="s">
        <v>652</v>
      </c>
      <c r="J161" s="352"/>
      <c r="K161" s="115" t="s">
        <v>94</v>
      </c>
      <c r="L161" s="317">
        <f>'[1]68,05,520 sp.servizi'!I198-2000</f>
        <v>7512</v>
      </c>
      <c r="M161" s="233">
        <f t="shared" si="9"/>
        <v>7512</v>
      </c>
      <c r="N161" s="300" t="s">
        <v>657</v>
      </c>
      <c r="O161" s="342" t="s">
        <v>652</v>
      </c>
      <c r="P161" s="7"/>
      <c r="Q161" s="115" t="s">
        <v>94</v>
      </c>
      <c r="R161" s="233">
        <f>'[1]68,05,520 sp.servizi'!I208-2000</f>
        <v>7512</v>
      </c>
      <c r="S161" s="233">
        <f t="shared" si="10"/>
        <v>7512</v>
      </c>
      <c r="T161" s="300" t="s">
        <v>657</v>
      </c>
      <c r="U161" s="342" t="s">
        <v>652</v>
      </c>
    </row>
    <row r="162" spans="1:21" x14ac:dyDescent="0.25">
      <c r="B162" s="210"/>
      <c r="C162" s="211"/>
      <c r="D162" s="21" t="s">
        <v>96</v>
      </c>
      <c r="E162" s="7"/>
      <c r="F162" s="281">
        <f>'[1]68,05,536 serv.puliz.stadio'!I77</f>
        <v>0</v>
      </c>
      <c r="G162" s="281"/>
      <c r="H162" s="309"/>
      <c r="I162" s="343"/>
      <c r="J162" s="352"/>
      <c r="K162" s="21" t="s">
        <v>96</v>
      </c>
      <c r="L162" s="333">
        <f>'[1]68,05,536 serv.puliz.stadio'!I87</f>
        <v>0</v>
      </c>
      <c r="M162" s="281"/>
      <c r="N162" s="309"/>
      <c r="O162" s="343"/>
      <c r="P162" s="7"/>
      <c r="Q162" s="21" t="s">
        <v>96</v>
      </c>
      <c r="R162" s="281">
        <f>'[1]68,05,536 serv.puliz.stadio'!I97</f>
        <v>0</v>
      </c>
      <c r="S162" s="281"/>
      <c r="T162" s="309"/>
      <c r="U162" s="343"/>
    </row>
    <row r="164" spans="1:21" s="3" customFormat="1" x14ac:dyDescent="0.25">
      <c r="A164" s="223"/>
      <c r="B164" s="210"/>
      <c r="C164" s="211"/>
      <c r="D164" s="115" t="s">
        <v>98</v>
      </c>
      <c r="E164" s="7"/>
      <c r="F164" s="233">
        <f>'[1]68,05,550 ELABORAZ.BUST.PAGA'!I109</f>
        <v>9100</v>
      </c>
      <c r="G164" s="233">
        <f>F164</f>
        <v>9100</v>
      </c>
      <c r="H164" s="300" t="s">
        <v>657</v>
      </c>
      <c r="I164" s="343"/>
      <c r="J164" s="352"/>
      <c r="K164" s="115" t="s">
        <v>98</v>
      </c>
      <c r="L164" s="317">
        <f>'[1]68,05,550 ELABORAZ.BUST.PAGA'!I119</f>
        <v>9100</v>
      </c>
      <c r="M164" s="233">
        <f>L164</f>
        <v>9100</v>
      </c>
      <c r="N164" s="300" t="s">
        <v>657</v>
      </c>
      <c r="O164" s="343"/>
      <c r="P164" s="7"/>
      <c r="Q164" s="115" t="s">
        <v>98</v>
      </c>
      <c r="R164" s="233">
        <f>'[1]68,05,550 ELABORAZ.BUST.PAGA'!I129</f>
        <v>9100</v>
      </c>
      <c r="S164" s="233">
        <f>R164</f>
        <v>9100</v>
      </c>
      <c r="T164" s="300" t="s">
        <v>657</v>
      </c>
      <c r="U164" s="343"/>
    </row>
    <row r="165" spans="1:21" s="3" customFormat="1" x14ac:dyDescent="0.25">
      <c r="A165" s="223"/>
      <c r="B165" s="210"/>
      <c r="C165" s="211"/>
      <c r="D165" s="115"/>
      <c r="E165" s="7"/>
      <c r="F165" s="233"/>
      <c r="G165" s="233"/>
      <c r="H165" s="300"/>
      <c r="I165" s="343"/>
      <c r="J165" s="352"/>
      <c r="K165" s="115"/>
      <c r="L165" s="317"/>
      <c r="M165" s="233"/>
      <c r="N165" s="300"/>
      <c r="O165" s="343"/>
      <c r="P165" s="7"/>
      <c r="Q165" s="115"/>
      <c r="R165" s="233"/>
      <c r="S165" s="233"/>
      <c r="T165" s="300"/>
      <c r="U165" s="343"/>
    </row>
    <row r="166" spans="1:21" s="3" customFormat="1" x14ac:dyDescent="0.25">
      <c r="A166" s="223"/>
      <c r="B166" s="210"/>
      <c r="C166" s="211"/>
      <c r="D166" s="53" t="s">
        <v>614</v>
      </c>
      <c r="E166" s="263"/>
      <c r="F166" s="295">
        <f>'[1]68,05,512 alberghi e ristoranti'!I75</f>
        <v>12000</v>
      </c>
      <c r="G166" s="233"/>
      <c r="H166" s="300"/>
      <c r="I166" s="343"/>
      <c r="J166" s="352"/>
      <c r="K166" s="53" t="s">
        <v>614</v>
      </c>
      <c r="L166" s="357">
        <f>'[1]68,05,512 alberghi e ristoranti'!I85</f>
        <v>12000</v>
      </c>
      <c r="M166" s="233"/>
      <c r="N166" s="300"/>
      <c r="O166" s="343"/>
      <c r="P166" s="7"/>
      <c r="Q166" s="53" t="s">
        <v>614</v>
      </c>
      <c r="R166" s="295">
        <f>'[1]68,05,512 alberghi e ristoranti'!I95</f>
        <v>12000</v>
      </c>
      <c r="S166" s="233"/>
      <c r="T166" s="300"/>
      <c r="U166" s="343"/>
    </row>
    <row r="167" spans="1:21" x14ac:dyDescent="0.25">
      <c r="B167" s="210"/>
      <c r="C167" s="211"/>
      <c r="D167" s="115" t="s">
        <v>105</v>
      </c>
      <c r="E167" s="7"/>
      <c r="F167" s="295">
        <f>'[1]72,05,080 rimb.piedilista.dipen'!I81</f>
        <v>180</v>
      </c>
      <c r="G167" s="233"/>
      <c r="H167" s="300"/>
      <c r="J167" s="352"/>
      <c r="K167" s="115" t="s">
        <v>105</v>
      </c>
      <c r="L167" s="357">
        <f>'[1]72,05,080 rimb.piedilista.dipen'!I91</f>
        <v>180</v>
      </c>
      <c r="M167" s="233"/>
      <c r="N167" s="300"/>
      <c r="P167" s="7"/>
      <c r="Q167" s="115" t="s">
        <v>105</v>
      </c>
      <c r="R167" s="295">
        <f>'[1]72,05,080 rimb.piedilista.dipen'!I101</f>
        <v>180</v>
      </c>
      <c r="S167" s="233"/>
      <c r="T167" s="300"/>
    </row>
    <row r="168" spans="1:21" x14ac:dyDescent="0.25">
      <c r="B168" s="210"/>
      <c r="C168" s="211"/>
      <c r="D168" s="115" t="s">
        <v>99</v>
      </c>
      <c r="E168" s="7"/>
      <c r="F168" s="295">
        <f>'[1]68,05,628 rimb.pie''di lista'!I31</f>
        <v>0</v>
      </c>
      <c r="G168" s="295">
        <f>SUM(F166:F168)</f>
        <v>12180</v>
      </c>
      <c r="H168" s="300"/>
      <c r="I168" s="343"/>
      <c r="J168" s="352"/>
      <c r="K168" s="115" t="s">
        <v>99</v>
      </c>
      <c r="L168" s="357">
        <f>'[1]68,05,628 rimb.pie''di lista'!I41</f>
        <v>0</v>
      </c>
      <c r="M168" s="295">
        <f>SUM(L166:L168)</f>
        <v>12180</v>
      </c>
      <c r="N168" s="300"/>
      <c r="O168" s="343"/>
      <c r="P168" s="7"/>
      <c r="Q168" s="115" t="s">
        <v>99</v>
      </c>
      <c r="R168" s="295">
        <f>'[1]68,05,628 rimb.pie''di lista'!I51</f>
        <v>0</v>
      </c>
      <c r="S168" s="295">
        <f>SUM(R166:R168)</f>
        <v>12180</v>
      </c>
      <c r="T168" s="300"/>
      <c r="U168" s="343"/>
    </row>
    <row r="169" spans="1:21" ht="26.25" x14ac:dyDescent="0.25">
      <c r="B169" s="210"/>
      <c r="C169" s="211"/>
      <c r="D169" s="21" t="s">
        <v>101</v>
      </c>
      <c r="E169" s="7"/>
      <c r="F169" s="281">
        <f>'[1]68,05,633 servizi derattizz.'!I79</f>
        <v>3000</v>
      </c>
      <c r="G169" s="281"/>
      <c r="H169" s="309"/>
      <c r="I169" s="342" t="s">
        <v>651</v>
      </c>
      <c r="J169" s="352"/>
      <c r="K169" s="21" t="s">
        <v>101</v>
      </c>
      <c r="L169" s="333">
        <f>'[1]68,05,633 servizi derattizz.'!I89</f>
        <v>3000</v>
      </c>
      <c r="M169" s="281"/>
      <c r="N169" s="309"/>
      <c r="O169" s="342" t="s">
        <v>651</v>
      </c>
      <c r="P169" s="7"/>
      <c r="Q169" s="21" t="s">
        <v>101</v>
      </c>
      <c r="R169" s="281">
        <f>'[1]68,05,633 servizi derattizz.'!I99</f>
        <v>3000</v>
      </c>
      <c r="S169" s="281"/>
      <c r="T169" s="309"/>
      <c r="U169" s="342" t="s">
        <v>651</v>
      </c>
    </row>
    <row r="170" spans="1:21" x14ac:dyDescent="0.25">
      <c r="B170" s="210"/>
      <c r="C170" s="211"/>
      <c r="D170" s="17" t="s">
        <v>95</v>
      </c>
      <c r="E170" s="7"/>
      <c r="F170" s="233">
        <f>0</f>
        <v>0</v>
      </c>
      <c r="G170" s="233"/>
      <c r="H170" s="300"/>
      <c r="J170" s="352"/>
      <c r="K170" s="17" t="s">
        <v>95</v>
      </c>
      <c r="L170" s="317">
        <f>0</f>
        <v>0</v>
      </c>
      <c r="M170" s="233"/>
      <c r="N170" s="300"/>
      <c r="P170" s="7"/>
      <c r="Q170" s="17" t="s">
        <v>95</v>
      </c>
      <c r="R170" s="233">
        <f>0</f>
        <v>0</v>
      </c>
      <c r="S170" s="233"/>
      <c r="T170" s="300"/>
    </row>
    <row r="171" spans="1:21" x14ac:dyDescent="0.25">
      <c r="B171" s="210"/>
      <c r="C171" s="211"/>
      <c r="D171" s="17" t="s">
        <v>616</v>
      </c>
      <c r="E171" s="7"/>
      <c r="F171" s="233">
        <v>0</v>
      </c>
      <c r="G171" s="233"/>
      <c r="H171" s="300"/>
      <c r="J171" s="352"/>
      <c r="K171" s="17" t="s">
        <v>616</v>
      </c>
      <c r="L171" s="317">
        <v>0</v>
      </c>
      <c r="M171" s="233"/>
      <c r="N171" s="300"/>
      <c r="P171" s="7"/>
      <c r="Q171" s="17" t="s">
        <v>616</v>
      </c>
      <c r="R171" s="233">
        <v>0</v>
      </c>
      <c r="S171" s="233"/>
      <c r="T171" s="300"/>
    </row>
    <row r="172" spans="1:21" x14ac:dyDescent="0.25">
      <c r="B172" s="210"/>
      <c r="C172" s="211"/>
      <c r="D172" s="17" t="s">
        <v>85</v>
      </c>
      <c r="E172" s="7"/>
      <c r="F172" s="233">
        <v>0</v>
      </c>
      <c r="G172" s="233"/>
      <c r="H172" s="300"/>
      <c r="J172" s="352"/>
      <c r="K172" s="17" t="s">
        <v>85</v>
      </c>
      <c r="L172" s="317">
        <v>0</v>
      </c>
      <c r="M172" s="233"/>
      <c r="N172" s="300"/>
      <c r="P172" s="7"/>
      <c r="Q172" s="17" t="s">
        <v>85</v>
      </c>
      <c r="R172" s="233">
        <v>0</v>
      </c>
      <c r="S172" s="233"/>
      <c r="T172" s="300"/>
    </row>
    <row r="173" spans="1:21" x14ac:dyDescent="0.25">
      <c r="B173" s="210"/>
      <c r="C173" s="211"/>
      <c r="D173" s="17" t="s">
        <v>103</v>
      </c>
      <c r="E173" s="7"/>
      <c r="F173" s="233">
        <v>0</v>
      </c>
      <c r="G173" s="233"/>
      <c r="H173" s="300"/>
      <c r="J173" s="352"/>
      <c r="K173" s="17" t="s">
        <v>103</v>
      </c>
      <c r="L173" s="317">
        <v>0</v>
      </c>
      <c r="M173" s="233"/>
      <c r="N173" s="300"/>
      <c r="P173" s="7"/>
      <c r="Q173" s="17" t="s">
        <v>103</v>
      </c>
      <c r="R173" s="233">
        <v>0</v>
      </c>
      <c r="S173" s="233"/>
      <c r="T173" s="300"/>
    </row>
    <row r="174" spans="1:21" ht="27" x14ac:dyDescent="0.25">
      <c r="B174" s="210"/>
      <c r="C174" s="211"/>
      <c r="D174" s="17" t="s">
        <v>104</v>
      </c>
      <c r="E174" s="7"/>
      <c r="F174" s="233">
        <v>0</v>
      </c>
      <c r="G174" s="233"/>
      <c r="H174" s="300"/>
      <c r="J174" s="352"/>
      <c r="K174" s="17" t="s">
        <v>104</v>
      </c>
      <c r="L174" s="317">
        <v>0</v>
      </c>
      <c r="M174" s="233"/>
      <c r="N174" s="300"/>
      <c r="P174" s="7"/>
      <c r="Q174" s="17" t="s">
        <v>104</v>
      </c>
      <c r="R174" s="233">
        <v>0</v>
      </c>
      <c r="S174" s="233"/>
      <c r="T174" s="300"/>
    </row>
    <row r="175" spans="1:21" s="3" customFormat="1" x14ac:dyDescent="0.25">
      <c r="A175" s="223"/>
      <c r="B175" s="210"/>
      <c r="C175" s="211"/>
      <c r="D175" s="115" t="s">
        <v>617</v>
      </c>
      <c r="E175" s="9"/>
      <c r="F175" s="233"/>
      <c r="G175" s="233"/>
      <c r="H175" s="300"/>
      <c r="I175" s="343"/>
      <c r="J175" s="352"/>
      <c r="K175" s="115" t="s">
        <v>617</v>
      </c>
      <c r="L175" s="317"/>
      <c r="M175" s="233"/>
      <c r="N175" s="300"/>
      <c r="O175" s="343"/>
      <c r="P175" s="9"/>
      <c r="Q175" s="115" t="s">
        <v>617</v>
      </c>
      <c r="R175" s="233"/>
      <c r="S175" s="233"/>
      <c r="T175" s="300"/>
      <c r="U175" s="343"/>
    </row>
    <row r="176" spans="1:21" ht="18.75" x14ac:dyDescent="0.3">
      <c r="B176" s="210"/>
      <c r="C176" s="211"/>
      <c r="D176" s="249"/>
      <c r="E176" s="7"/>
      <c r="F176" s="259"/>
      <c r="G176" s="259"/>
      <c r="H176" s="291"/>
      <c r="J176" s="352"/>
      <c r="K176" s="249"/>
      <c r="L176" s="335"/>
      <c r="M176" s="259"/>
      <c r="N176" s="291"/>
      <c r="P176" s="7"/>
      <c r="Q176" s="249"/>
      <c r="R176" s="361"/>
      <c r="S176" s="259"/>
      <c r="T176" s="291"/>
    </row>
    <row r="177" spans="1:21" s="3" customFormat="1" ht="18.75" x14ac:dyDescent="0.3">
      <c r="A177" s="223"/>
      <c r="B177" s="210"/>
      <c r="C177" s="211"/>
      <c r="D177" s="251"/>
      <c r="E177" s="9"/>
      <c r="F177" s="267"/>
      <c r="G177" s="267"/>
      <c r="H177" s="292"/>
      <c r="I177" s="343"/>
      <c r="J177" s="355"/>
      <c r="K177" s="251"/>
      <c r="L177" s="336"/>
      <c r="M177" s="267"/>
      <c r="N177" s="292"/>
      <c r="O177" s="343"/>
      <c r="P177" s="9"/>
      <c r="Q177" s="251"/>
      <c r="R177" s="267"/>
      <c r="S177" s="267"/>
      <c r="T177" s="292"/>
      <c r="U177" s="343"/>
    </row>
    <row r="178" spans="1:21" x14ac:dyDescent="0.25">
      <c r="B178" s="210"/>
      <c r="C178" s="211"/>
      <c r="D178" s="21" t="s">
        <v>106</v>
      </c>
      <c r="E178" s="7"/>
      <c r="F178" s="347">
        <f>'[1]70,05,501 noleggio fotopiatrici'!I114</f>
        <v>9500</v>
      </c>
      <c r="G178" s="214"/>
      <c r="H178" s="310"/>
      <c r="J178" s="352"/>
      <c r="K178" s="21" t="s">
        <v>106</v>
      </c>
      <c r="L178" s="359">
        <f>'[1]70,05,501 noleggio fotopiatrici'!I124</f>
        <v>9500</v>
      </c>
      <c r="M178" s="214"/>
      <c r="N178" s="310"/>
      <c r="P178" s="7"/>
      <c r="Q178" s="21" t="s">
        <v>106</v>
      </c>
      <c r="R178" s="347">
        <f>'[1]70,05,501 noleggio fotopiatrici'!I134</f>
        <v>9500</v>
      </c>
      <c r="S178" s="214"/>
      <c r="T178" s="310"/>
    </row>
    <row r="179" spans="1:21" x14ac:dyDescent="0.25">
      <c r="B179" s="210"/>
      <c r="C179" s="211"/>
      <c r="D179" s="115" t="s">
        <v>97</v>
      </c>
      <c r="E179" s="7"/>
      <c r="F179" s="295">
        <f>'[1]68,05,545 servizio costo copia'!I164</f>
        <v>6900</v>
      </c>
      <c r="G179" s="295">
        <f>SUM(F178:F179)</f>
        <v>16400</v>
      </c>
      <c r="H179" s="300" t="s">
        <v>3</v>
      </c>
      <c r="I179" s="343"/>
      <c r="J179" s="352"/>
      <c r="K179" s="115" t="s">
        <v>97</v>
      </c>
      <c r="L179" s="357">
        <f>'[1]68,05,545 servizio costo copia'!I174</f>
        <v>6900</v>
      </c>
      <c r="M179" s="295">
        <f>SUM(L178:L179)</f>
        <v>16400</v>
      </c>
      <c r="N179" s="300" t="s">
        <v>3</v>
      </c>
      <c r="O179" s="343"/>
      <c r="P179" s="7"/>
      <c r="Q179" s="115" t="s">
        <v>97</v>
      </c>
      <c r="R179" s="295">
        <f>'[1]68,05,545 servizio costo copia'!I184</f>
        <v>6900</v>
      </c>
      <c r="S179" s="295">
        <f>SUM(R178:R179)</f>
        <v>16400</v>
      </c>
      <c r="T179" s="300" t="s">
        <v>3</v>
      </c>
      <c r="U179" s="343"/>
    </row>
    <row r="180" spans="1:21" x14ac:dyDescent="0.25">
      <c r="B180" s="210"/>
      <c r="C180" s="211"/>
      <c r="D180" s="115"/>
      <c r="E180" s="7"/>
      <c r="F180" s="233"/>
      <c r="G180" s="233"/>
      <c r="H180" s="300"/>
      <c r="I180" s="343"/>
      <c r="J180" s="352"/>
      <c r="K180" s="115"/>
      <c r="L180" s="317"/>
      <c r="M180" s="233"/>
      <c r="N180" s="300"/>
      <c r="O180" s="343"/>
      <c r="P180" s="7"/>
      <c r="Q180" s="115"/>
      <c r="R180" s="233"/>
      <c r="S180" s="233"/>
      <c r="T180" s="300"/>
      <c r="U180" s="343"/>
    </row>
    <row r="181" spans="1:21" ht="27" x14ac:dyDescent="0.25">
      <c r="B181" s="210"/>
      <c r="C181" s="211"/>
      <c r="D181" s="8" t="s">
        <v>107</v>
      </c>
      <c r="E181" s="7"/>
      <c r="F181" s="214">
        <f>'[1]70,05,509 AFFITTO P.TO UNICO 75'!I95</f>
        <v>12000</v>
      </c>
      <c r="G181" s="214">
        <f>F181</f>
        <v>12000</v>
      </c>
      <c r="H181" s="310" t="s">
        <v>657</v>
      </c>
      <c r="J181" s="352"/>
      <c r="K181" s="8" t="s">
        <v>107</v>
      </c>
      <c r="L181" s="338">
        <f>'[1]70,05,509 AFFITTO P.TO UNICO 75'!I105</f>
        <v>12000</v>
      </c>
      <c r="M181" s="214">
        <f>L181</f>
        <v>12000</v>
      </c>
      <c r="N181" s="310" t="s">
        <v>657</v>
      </c>
      <c r="P181" s="7"/>
      <c r="Q181" s="8" t="s">
        <v>107</v>
      </c>
      <c r="R181" s="214">
        <f>'[1]70,05,509 AFFITTO P.TO UNICO 75'!I115</f>
        <v>12000</v>
      </c>
      <c r="S181" s="214">
        <f>R181</f>
        <v>12000</v>
      </c>
      <c r="T181" s="310" t="s">
        <v>657</v>
      </c>
    </row>
    <row r="182" spans="1:21" x14ac:dyDescent="0.25">
      <c r="B182" s="210"/>
      <c r="C182" s="211"/>
      <c r="D182" s="21" t="s">
        <v>108</v>
      </c>
      <c r="E182" s="7"/>
      <c r="F182" s="214">
        <f>'[1]70,05,510 NOLEGGIO PC SILOG'!I63</f>
        <v>0</v>
      </c>
      <c r="G182" s="214"/>
      <c r="H182" s="310"/>
      <c r="J182" s="352"/>
      <c r="K182" s="21" t="s">
        <v>108</v>
      </c>
      <c r="L182" s="338">
        <f>'[1]70,05,510 NOLEGGIO PC SILOG'!I73</f>
        <v>0</v>
      </c>
      <c r="M182" s="214"/>
      <c r="N182" s="310"/>
      <c r="P182" s="7"/>
      <c r="Q182" s="21" t="s">
        <v>108</v>
      </c>
      <c r="R182" s="214">
        <f>'[1]70,05,510 NOLEGGIO PC SILOG'!I83</f>
        <v>0</v>
      </c>
      <c r="S182" s="214"/>
      <c r="T182" s="310"/>
    </row>
    <row r="183" spans="1:21" x14ac:dyDescent="0.25">
      <c r="B183" s="210"/>
      <c r="C183" s="211"/>
      <c r="D183" s="21" t="s">
        <v>109</v>
      </c>
      <c r="E183" s="7"/>
      <c r="F183" s="214">
        <f>'[1]70,05,511 NOLEGG.CELLUL'!I93</f>
        <v>2200</v>
      </c>
      <c r="G183" s="214">
        <f>F183</f>
        <v>2200</v>
      </c>
      <c r="H183" s="310" t="s">
        <v>4</v>
      </c>
      <c r="J183" s="352"/>
      <c r="K183" s="21" t="s">
        <v>109</v>
      </c>
      <c r="L183" s="338">
        <f>'[1]70,05,511 NOLEGG.CELLUL'!I103</f>
        <v>2200</v>
      </c>
      <c r="M183" s="214">
        <f>L183</f>
        <v>2200</v>
      </c>
      <c r="N183" s="310" t="s">
        <v>4</v>
      </c>
      <c r="P183" s="7"/>
      <c r="Q183" s="21" t="s">
        <v>109</v>
      </c>
      <c r="R183" s="214">
        <f>'[1]70,05,511 NOLEGG.CELLUL'!I113</f>
        <v>2200</v>
      </c>
      <c r="S183" s="214">
        <f>R183</f>
        <v>2200</v>
      </c>
      <c r="T183" s="310" t="s">
        <v>4</v>
      </c>
    </row>
    <row r="184" spans="1:21" x14ac:dyDescent="0.25">
      <c r="B184" s="210"/>
      <c r="C184" s="211"/>
      <c r="D184" s="21" t="s">
        <v>618</v>
      </c>
      <c r="E184" s="7"/>
      <c r="F184" s="214">
        <f>'[1]70,05,512 NOLEGG.CONTAINER'!I55</f>
        <v>0</v>
      </c>
      <c r="G184" s="214"/>
      <c r="H184" s="310"/>
      <c r="J184" s="352"/>
      <c r="K184" s="21" t="s">
        <v>618</v>
      </c>
      <c r="L184" s="338">
        <f>'[1]70,05,512 NOLEGG.CONTAINER'!I65</f>
        <v>0</v>
      </c>
      <c r="M184" s="214"/>
      <c r="N184" s="310"/>
      <c r="P184" s="7"/>
      <c r="Q184" s="21" t="s">
        <v>618</v>
      </c>
      <c r="R184" s="214">
        <f>'[1]70,05,512 NOLEGG.CONTAINER'!I75</f>
        <v>0</v>
      </c>
      <c r="S184" s="214"/>
      <c r="T184" s="310"/>
    </row>
    <row r="185" spans="1:21" ht="27" x14ac:dyDescent="0.25">
      <c r="B185" s="210"/>
      <c r="C185" s="211"/>
      <c r="D185" s="17" t="s">
        <v>619</v>
      </c>
      <c r="E185" s="7"/>
      <c r="F185" s="214">
        <v>0</v>
      </c>
      <c r="G185" s="214"/>
      <c r="H185" s="310"/>
      <c r="J185" s="352"/>
      <c r="K185" s="17" t="s">
        <v>619</v>
      </c>
      <c r="L185" s="338">
        <v>0</v>
      </c>
      <c r="M185" s="214"/>
      <c r="N185" s="310"/>
      <c r="P185" s="7"/>
      <c r="Q185" s="17" t="s">
        <v>619</v>
      </c>
      <c r="R185" s="214">
        <v>0</v>
      </c>
      <c r="S185" s="214"/>
      <c r="T185" s="310"/>
    </row>
    <row r="186" spans="1:21" ht="27" x14ac:dyDescent="0.25">
      <c r="B186" s="210"/>
      <c r="C186" s="211"/>
      <c r="D186" s="17" t="s">
        <v>620</v>
      </c>
      <c r="E186" s="7"/>
      <c r="F186" s="214">
        <v>0</v>
      </c>
      <c r="G186" s="214"/>
      <c r="H186" s="310"/>
      <c r="J186" s="352"/>
      <c r="K186" s="17" t="s">
        <v>620</v>
      </c>
      <c r="L186" s="338">
        <v>0</v>
      </c>
      <c r="M186" s="214"/>
      <c r="N186" s="310"/>
      <c r="P186" s="7"/>
      <c r="Q186" s="17" t="s">
        <v>620</v>
      </c>
      <c r="R186" s="214">
        <v>0</v>
      </c>
      <c r="S186" s="214"/>
      <c r="T186" s="310"/>
    </row>
    <row r="187" spans="1:21" ht="27" x14ac:dyDescent="0.25">
      <c r="B187" s="210"/>
      <c r="C187" s="211"/>
      <c r="D187" s="17" t="s">
        <v>621</v>
      </c>
      <c r="E187" s="7"/>
      <c r="F187" s="214">
        <v>0</v>
      </c>
      <c r="G187" s="214"/>
      <c r="H187" s="310"/>
      <c r="J187" s="352"/>
      <c r="K187" s="17" t="s">
        <v>621</v>
      </c>
      <c r="L187" s="338">
        <v>0</v>
      </c>
      <c r="M187" s="214"/>
      <c r="N187" s="310"/>
      <c r="P187" s="7"/>
      <c r="Q187" s="17" t="s">
        <v>621</v>
      </c>
      <c r="R187" s="214">
        <v>0</v>
      </c>
      <c r="S187" s="214"/>
      <c r="T187" s="310"/>
    </row>
    <row r="188" spans="1:21" s="272" customFormat="1" x14ac:dyDescent="0.25">
      <c r="A188" s="269"/>
      <c r="B188" s="210"/>
      <c r="C188" s="211"/>
      <c r="D188" s="17" t="s">
        <v>622</v>
      </c>
      <c r="E188" s="270"/>
      <c r="F188" s="271">
        <v>0</v>
      </c>
      <c r="G188" s="271"/>
      <c r="H188" s="310"/>
      <c r="I188" s="342"/>
      <c r="J188" s="352"/>
      <c r="K188" s="17" t="s">
        <v>622</v>
      </c>
      <c r="L188" s="339">
        <v>0</v>
      </c>
      <c r="M188" s="271"/>
      <c r="N188" s="310"/>
      <c r="O188" s="342"/>
      <c r="P188" s="7"/>
      <c r="Q188" s="17" t="s">
        <v>622</v>
      </c>
      <c r="R188" s="271">
        <v>0</v>
      </c>
      <c r="S188" s="271"/>
      <c r="T188" s="310"/>
      <c r="U188" s="342"/>
    </row>
    <row r="189" spans="1:21" x14ac:dyDescent="0.25">
      <c r="B189" s="210"/>
      <c r="C189" s="211"/>
      <c r="D189" s="273"/>
      <c r="E189" s="215"/>
      <c r="F189" s="274"/>
      <c r="G189" s="274"/>
      <c r="H189" s="311"/>
      <c r="J189" s="352"/>
      <c r="K189" s="273"/>
      <c r="L189" s="340"/>
      <c r="M189" s="274"/>
      <c r="N189" s="311"/>
      <c r="P189" s="215"/>
      <c r="Q189" s="273"/>
      <c r="R189" s="274"/>
      <c r="S189" s="274"/>
      <c r="T189" s="311"/>
    </row>
    <row r="190" spans="1:21" ht="16.5" x14ac:dyDescent="0.3">
      <c r="B190" s="210"/>
      <c r="C190" s="211"/>
      <c r="D190" s="268" t="s">
        <v>623</v>
      </c>
      <c r="E190" s="212"/>
      <c r="F190" s="218"/>
      <c r="G190" s="218"/>
      <c r="H190" s="293"/>
      <c r="J190" s="355"/>
      <c r="K190" s="268" t="s">
        <v>623</v>
      </c>
      <c r="L190" s="337"/>
      <c r="M190" s="218"/>
      <c r="N190" s="293"/>
      <c r="P190" s="212"/>
      <c r="Q190" s="268" t="s">
        <v>623</v>
      </c>
      <c r="R190" s="362"/>
      <c r="S190" s="218"/>
      <c r="T190" s="293"/>
    </row>
    <row r="191" spans="1:21" x14ac:dyDescent="0.25">
      <c r="B191" s="210"/>
      <c r="C191" s="211"/>
      <c r="D191" s="115" t="s">
        <v>624</v>
      </c>
      <c r="E191" s="7"/>
      <c r="F191" s="219">
        <f>'[1]84,05,005 IMP DI BOLLO'!I110</f>
        <v>50</v>
      </c>
      <c r="G191" s="219"/>
      <c r="H191" s="299"/>
      <c r="I191" s="342" t="s">
        <v>658</v>
      </c>
      <c r="J191" s="352"/>
      <c r="K191" s="115" t="s">
        <v>624</v>
      </c>
      <c r="L191" s="314">
        <f>'[1]84,05,005 IMP DI BOLLO'!I120</f>
        <v>50</v>
      </c>
      <c r="M191" s="219"/>
      <c r="N191" s="299"/>
      <c r="O191" s="342" t="s">
        <v>658</v>
      </c>
      <c r="P191" s="7"/>
      <c r="Q191" s="115" t="s">
        <v>624</v>
      </c>
      <c r="R191" s="219">
        <f>'[1]84,05,005 IMP DI BOLLO'!I130</f>
        <v>50</v>
      </c>
      <c r="S191" s="219"/>
      <c r="T191" s="299"/>
      <c r="U191" s="342" t="s">
        <v>658</v>
      </c>
    </row>
    <row r="192" spans="1:21" x14ac:dyDescent="0.25">
      <c r="B192" s="210"/>
      <c r="C192" s="211"/>
      <c r="D192" s="115" t="s">
        <v>625</v>
      </c>
      <c r="E192" s="7"/>
      <c r="F192" s="219">
        <f>'[1]84,05,20 IMPOSTA REGISTRO'!I64</f>
        <v>400</v>
      </c>
      <c r="G192" s="219"/>
      <c r="H192" s="299"/>
      <c r="I192" s="342" t="s">
        <v>658</v>
      </c>
      <c r="J192" s="352"/>
      <c r="K192" s="115" t="s">
        <v>625</v>
      </c>
      <c r="L192" s="314">
        <f>'[1]84,05,20 IMPOSTA REGISTRO'!I74</f>
        <v>400</v>
      </c>
      <c r="M192" s="219"/>
      <c r="N192" s="299"/>
      <c r="O192" s="342" t="s">
        <v>658</v>
      </c>
      <c r="P192" s="7"/>
      <c r="Q192" s="115" t="s">
        <v>625</v>
      </c>
      <c r="R192" s="219">
        <f>'[1]84,05,20 IMPOSTA REGISTRO'!I84</f>
        <v>400</v>
      </c>
      <c r="S192" s="219"/>
      <c r="T192" s="299"/>
      <c r="U192" s="342" t="s">
        <v>658</v>
      </c>
    </row>
    <row r="193" spans="2:21" x14ac:dyDescent="0.25">
      <c r="B193" s="210"/>
      <c r="C193" s="211"/>
      <c r="D193" s="115" t="s">
        <v>626</v>
      </c>
      <c r="E193" s="7"/>
      <c r="F193" s="219">
        <f>'[1]84,05,70  diritto camerale'!I75</f>
        <v>2740</v>
      </c>
      <c r="G193" s="219"/>
      <c r="H193" s="299"/>
      <c r="I193" s="342" t="s">
        <v>658</v>
      </c>
      <c r="J193" s="352"/>
      <c r="K193" s="115" t="s">
        <v>626</v>
      </c>
      <c r="L193" s="314">
        <f>'[1]84,05,70  diritto camerale'!I85</f>
        <v>2740</v>
      </c>
      <c r="M193" s="219"/>
      <c r="N193" s="299"/>
      <c r="O193" s="342" t="s">
        <v>658</v>
      </c>
      <c r="P193" s="7"/>
      <c r="Q193" s="115" t="s">
        <v>626</v>
      </c>
      <c r="R193" s="219">
        <f>'[1]84,05,70  diritto camerale'!I95</f>
        <v>2740</v>
      </c>
      <c r="S193" s="219"/>
      <c r="T193" s="299"/>
      <c r="U193" s="342" t="s">
        <v>658</v>
      </c>
    </row>
    <row r="194" spans="2:21" x14ac:dyDescent="0.25">
      <c r="B194" s="210"/>
      <c r="C194" s="211"/>
      <c r="D194" s="115" t="s">
        <v>627</v>
      </c>
      <c r="E194" s="7"/>
      <c r="F194" s="219">
        <f>'[1]84,05,90 altre imp. e tasse ind'!I105</f>
        <v>4500</v>
      </c>
      <c r="G194" s="219"/>
      <c r="H194" s="299"/>
      <c r="I194" s="342" t="s">
        <v>658</v>
      </c>
      <c r="J194" s="352"/>
      <c r="K194" s="115" t="s">
        <v>627</v>
      </c>
      <c r="L194" s="314">
        <f>'[1]84,05,90 altre imp. e tasse ind'!I115</f>
        <v>4500</v>
      </c>
      <c r="M194" s="219"/>
      <c r="N194" s="299"/>
      <c r="O194" s="342" t="s">
        <v>658</v>
      </c>
      <c r="P194" s="7"/>
      <c r="Q194" s="115" t="s">
        <v>627</v>
      </c>
      <c r="R194" s="219">
        <f>'[1]84,05,90 altre imp. e tasse ind'!I125</f>
        <v>4500</v>
      </c>
      <c r="S194" s="219"/>
      <c r="T194" s="299"/>
      <c r="U194" s="342" t="s">
        <v>658</v>
      </c>
    </row>
    <row r="195" spans="2:21" x14ac:dyDescent="0.25">
      <c r="B195" s="210"/>
      <c r="C195" s="211"/>
      <c r="D195" s="115" t="s">
        <v>628</v>
      </c>
      <c r="E195" s="7"/>
      <c r="F195" s="219">
        <f>'[1]84,05,100 imposte e tass.inded'!I79</f>
        <v>2500</v>
      </c>
      <c r="G195" s="219"/>
      <c r="H195" s="299"/>
      <c r="I195" s="342" t="s">
        <v>658</v>
      </c>
      <c r="J195" s="352"/>
      <c r="K195" s="115" t="s">
        <v>628</v>
      </c>
      <c r="L195" s="314">
        <f>'[1]84,05,100 imposte e tass.inded'!I89</f>
        <v>2500</v>
      </c>
      <c r="M195" s="219"/>
      <c r="N195" s="299"/>
      <c r="O195" s="342" t="s">
        <v>658</v>
      </c>
      <c r="P195" s="7"/>
      <c r="Q195" s="115" t="s">
        <v>628</v>
      </c>
      <c r="R195" s="219">
        <f>'[1]84,05,100 imposte e tass.inded'!I99</f>
        <v>2500</v>
      </c>
      <c r="S195" s="219"/>
      <c r="T195" s="299"/>
      <c r="U195" s="342" t="s">
        <v>658</v>
      </c>
    </row>
    <row r="196" spans="2:21" ht="30.75" customHeight="1" x14ac:dyDescent="0.25">
      <c r="B196" s="210"/>
      <c r="C196" s="211"/>
      <c r="D196" s="115" t="s">
        <v>629</v>
      </c>
      <c r="E196" s="7"/>
      <c r="F196" s="219">
        <f>'[1]84,05,501 tasse di prop.20'!I126</f>
        <v>300</v>
      </c>
      <c r="G196" s="219"/>
      <c r="H196" s="299"/>
      <c r="I196" s="342" t="s">
        <v>658</v>
      </c>
      <c r="J196" s="352"/>
      <c r="K196" s="115" t="s">
        <v>629</v>
      </c>
      <c r="L196" s="314">
        <f>'[1]84,05,501 tasse di prop.20'!I136</f>
        <v>300</v>
      </c>
      <c r="M196" s="219"/>
      <c r="N196" s="299"/>
      <c r="O196" s="342" t="s">
        <v>658</v>
      </c>
      <c r="P196" s="7"/>
      <c r="Q196" s="115" t="s">
        <v>629</v>
      </c>
      <c r="R196" s="219">
        <f>'[1]84,05,501 tasse di prop.20'!I146</f>
        <v>300</v>
      </c>
      <c r="S196" s="219"/>
      <c r="T196" s="299"/>
      <c r="U196" s="342" t="s">
        <v>658</v>
      </c>
    </row>
    <row r="197" spans="2:21" ht="25.9" customHeight="1" x14ac:dyDescent="0.25">
      <c r="B197" s="210"/>
      <c r="C197" s="211"/>
      <c r="D197" s="115" t="s">
        <v>630</v>
      </c>
      <c r="E197" s="7"/>
      <c r="F197" s="219">
        <f>'[1]84,05,502 parz.ded.'!I132</f>
        <v>1000</v>
      </c>
      <c r="G197" s="219"/>
      <c r="H197" s="299"/>
      <c r="I197" s="342" t="s">
        <v>658</v>
      </c>
      <c r="J197" s="352"/>
      <c r="K197" s="115" t="s">
        <v>630</v>
      </c>
      <c r="L197" s="314">
        <f>'[1]84,05,502 parz.ded.'!I142</f>
        <v>1000</v>
      </c>
      <c r="M197" s="219"/>
      <c r="N197" s="299"/>
      <c r="O197" s="342" t="s">
        <v>658</v>
      </c>
      <c r="P197" s="7"/>
      <c r="Q197" s="115" t="s">
        <v>630</v>
      </c>
      <c r="R197" s="219">
        <f>'[1]84,05,502 parz.ded.'!I152</f>
        <v>1000</v>
      </c>
      <c r="S197" s="219"/>
      <c r="T197" s="299"/>
      <c r="U197" s="342" t="s">
        <v>658</v>
      </c>
    </row>
    <row r="198" spans="2:21" x14ac:dyDescent="0.25">
      <c r="B198" s="210"/>
      <c r="C198" s="211"/>
      <c r="D198" s="115" t="s">
        <v>631</v>
      </c>
      <c r="E198" s="7"/>
      <c r="F198" s="219">
        <f>'[1]84,05,503 imp.di bollo'!I145</f>
        <v>500</v>
      </c>
      <c r="G198" s="219"/>
      <c r="H198" s="299"/>
      <c r="I198" s="342" t="s">
        <v>658</v>
      </c>
      <c r="J198" s="352"/>
      <c r="K198" s="115" t="s">
        <v>631</v>
      </c>
      <c r="L198" s="314">
        <f>'[1]84,05,503 imp.di bollo'!I155</f>
        <v>500</v>
      </c>
      <c r="M198" s="219"/>
      <c r="N198" s="299"/>
      <c r="O198" s="342" t="s">
        <v>658</v>
      </c>
      <c r="P198" s="7"/>
      <c r="Q198" s="115" t="s">
        <v>631</v>
      </c>
      <c r="R198" s="219">
        <f>'[1]84,05,503 imp.di bollo'!I165</f>
        <v>500</v>
      </c>
      <c r="S198" s="219"/>
      <c r="T198" s="299"/>
      <c r="U198" s="342" t="s">
        <v>658</v>
      </c>
    </row>
    <row r="199" spans="2:21" x14ac:dyDescent="0.25">
      <c r="B199" s="210"/>
      <c r="C199" s="211"/>
      <c r="D199" s="115" t="s">
        <v>632</v>
      </c>
      <c r="E199" s="7"/>
      <c r="F199" s="219">
        <f>'[1]84,05,504 tass.vid.lib.soc'!I50</f>
        <v>516.46</v>
      </c>
      <c r="G199" s="219"/>
      <c r="H199" s="299"/>
      <c r="I199" s="342" t="s">
        <v>658</v>
      </c>
      <c r="J199" s="352"/>
      <c r="K199" s="115" t="s">
        <v>632</v>
      </c>
      <c r="L199" s="314">
        <f>'[1]84,05,504 tass.vid.lib.soc'!I60</f>
        <v>516.46</v>
      </c>
      <c r="M199" s="219"/>
      <c r="N199" s="299"/>
      <c r="O199" s="342" t="s">
        <v>658</v>
      </c>
      <c r="P199" s="7"/>
      <c r="Q199" s="115" t="s">
        <v>632</v>
      </c>
      <c r="R199" s="219">
        <f>'[1]84,05,504 tass.vid.lib.soc'!I70</f>
        <v>516.46</v>
      </c>
      <c r="S199" s="219"/>
      <c r="T199" s="299"/>
      <c r="U199" s="342" t="s">
        <v>658</v>
      </c>
    </row>
    <row r="200" spans="2:21" x14ac:dyDescent="0.25">
      <c r="B200" s="210"/>
      <c r="C200" s="211"/>
      <c r="D200" s="115" t="s">
        <v>633</v>
      </c>
      <c r="E200" s="7"/>
      <c r="F200" s="219">
        <f>'[1]84,05,505 IMPOSTA COM.IMU'!I69</f>
        <v>153000</v>
      </c>
      <c r="G200" s="219"/>
      <c r="H200" s="299"/>
      <c r="I200" s="342" t="s">
        <v>658</v>
      </c>
      <c r="J200" s="352"/>
      <c r="K200" s="115" t="s">
        <v>633</v>
      </c>
      <c r="L200" s="314">
        <f>'[1]84,05,505 IMPOSTA COM.IMU'!I79</f>
        <v>153000</v>
      </c>
      <c r="M200" s="219"/>
      <c r="N200" s="299"/>
      <c r="O200" s="342" t="s">
        <v>658</v>
      </c>
      <c r="P200" s="7"/>
      <c r="Q200" s="115" t="s">
        <v>633</v>
      </c>
      <c r="R200" s="219">
        <f>'[1]84,05,505 IMPOSTA COM.IMU'!I89</f>
        <v>153000</v>
      </c>
      <c r="S200" s="219"/>
      <c r="T200" s="299"/>
      <c r="U200" s="342" t="s">
        <v>658</v>
      </c>
    </row>
    <row r="201" spans="2:21" x14ac:dyDescent="0.25">
      <c r="B201" s="210"/>
      <c r="C201" s="211"/>
      <c r="D201" s="276" t="s">
        <v>634</v>
      </c>
      <c r="E201" s="7"/>
      <c r="F201" s="219">
        <v>0</v>
      </c>
      <c r="G201" s="219"/>
      <c r="H201" s="299"/>
      <c r="I201" s="342" t="s">
        <v>658</v>
      </c>
      <c r="J201" s="352"/>
      <c r="K201" s="276" t="s">
        <v>634</v>
      </c>
      <c r="L201" s="314">
        <v>0</v>
      </c>
      <c r="M201" s="219"/>
      <c r="N201" s="299"/>
      <c r="O201" s="342" t="s">
        <v>658</v>
      </c>
      <c r="P201" s="7"/>
      <c r="Q201" s="276" t="s">
        <v>634</v>
      </c>
      <c r="R201" s="219">
        <v>0</v>
      </c>
      <c r="S201" s="219"/>
      <c r="T201" s="299"/>
      <c r="U201" s="342" t="s">
        <v>658</v>
      </c>
    </row>
    <row r="202" spans="2:21" x14ac:dyDescent="0.25">
      <c r="B202" s="210"/>
      <c r="C202" s="211"/>
      <c r="D202" s="115" t="s">
        <v>110</v>
      </c>
      <c r="E202" s="7"/>
      <c r="F202" s="219">
        <f>'[1]84,10,15 abbon.giornali riviste'!I116</f>
        <v>2600</v>
      </c>
      <c r="G202" s="219">
        <f>F202</f>
        <v>2600</v>
      </c>
      <c r="H202" s="299" t="s">
        <v>3</v>
      </c>
      <c r="J202" s="352"/>
      <c r="K202" s="115" t="s">
        <v>110</v>
      </c>
      <c r="L202" s="314">
        <f>'[1]84,10,15 abbon.giornali riviste'!I126</f>
        <v>2600</v>
      </c>
      <c r="M202" s="219">
        <f>L202</f>
        <v>2600</v>
      </c>
      <c r="N202" s="299" t="s">
        <v>3</v>
      </c>
      <c r="P202" s="7"/>
      <c r="Q202" s="115" t="s">
        <v>110</v>
      </c>
      <c r="R202" s="219">
        <f>'[1]84,10,15 abbon.giornali riviste'!I136</f>
        <v>2600</v>
      </c>
      <c r="S202" s="219">
        <f>R202</f>
        <v>2600</v>
      </c>
      <c r="T202" s="299" t="s">
        <v>3</v>
      </c>
    </row>
    <row r="203" spans="2:21" x14ac:dyDescent="0.25">
      <c r="B203" s="210"/>
      <c r="C203" s="211"/>
      <c r="D203" s="115" t="s">
        <v>635</v>
      </c>
      <c r="E203" s="7"/>
      <c r="F203" s="219">
        <f>'[1]84,10,40 minisval.ordinar. imp.'!I57</f>
        <v>0</v>
      </c>
      <c r="G203" s="219"/>
      <c r="H203" s="299"/>
      <c r="I203" s="342" t="s">
        <v>658</v>
      </c>
      <c r="J203" s="352"/>
      <c r="K203" s="115" t="s">
        <v>635</v>
      </c>
      <c r="L203" s="314">
        <f>'[1]84,10,40 minisval.ordinar. imp.'!I67</f>
        <v>0</v>
      </c>
      <c r="M203" s="219"/>
      <c r="N203" s="299"/>
      <c r="O203" s="342" t="s">
        <v>658</v>
      </c>
      <c r="P203" s="7"/>
      <c r="Q203" s="115" t="s">
        <v>635</v>
      </c>
      <c r="R203" s="219">
        <f>'[1]84,10,40 minisval.ordinar. imp.'!I77</f>
        <v>0</v>
      </c>
      <c r="S203" s="219"/>
      <c r="T203" s="299"/>
      <c r="U203" s="342" t="s">
        <v>658</v>
      </c>
    </row>
    <row r="204" spans="2:21" x14ac:dyDescent="0.25">
      <c r="B204" s="210"/>
      <c r="C204" s="211"/>
      <c r="D204" s="115" t="s">
        <v>636</v>
      </c>
      <c r="E204" s="7"/>
      <c r="F204" s="219">
        <f>'[1]84,10,55 SOPRAV.PASS.INDED'!I226</f>
        <v>20000</v>
      </c>
      <c r="G204" s="219"/>
      <c r="H204" s="299"/>
      <c r="I204" s="342" t="s">
        <v>658</v>
      </c>
      <c r="J204" s="352"/>
      <c r="K204" s="115" t="s">
        <v>636</v>
      </c>
      <c r="L204" s="314">
        <f>'[1]84,10,55 SOPRAV.PASS.INDED'!I236</f>
        <v>20000</v>
      </c>
      <c r="M204" s="219"/>
      <c r="N204" s="299"/>
      <c r="O204" s="342" t="s">
        <v>658</v>
      </c>
      <c r="P204" s="7"/>
      <c r="Q204" s="115" t="s">
        <v>636</v>
      </c>
      <c r="R204" s="219">
        <f>'[1]84,10,55 SOPRAV.PASS.INDED'!I246</f>
        <v>20000</v>
      </c>
      <c r="S204" s="219"/>
      <c r="T204" s="299"/>
      <c r="U204" s="342" t="s">
        <v>658</v>
      </c>
    </row>
    <row r="205" spans="2:21" x14ac:dyDescent="0.25">
      <c r="B205" s="210"/>
      <c r="C205" s="211"/>
      <c r="D205" s="115" t="s">
        <v>637</v>
      </c>
      <c r="E205" s="7"/>
      <c r="F205" s="219">
        <f>'[1]84,10,0090 abbuon.arrotnd. pass'!I107</f>
        <v>25</v>
      </c>
      <c r="G205" s="219"/>
      <c r="H205" s="299"/>
      <c r="I205" s="342" t="s">
        <v>658</v>
      </c>
      <c r="J205" s="352"/>
      <c r="K205" s="115" t="s">
        <v>637</v>
      </c>
      <c r="L205" s="314">
        <f>'[1]84,10,0090 abbuon.arrotnd. pass'!I117</f>
        <v>25</v>
      </c>
      <c r="M205" s="219"/>
      <c r="N205" s="299"/>
      <c r="O205" s="342" t="s">
        <v>658</v>
      </c>
      <c r="P205" s="7"/>
      <c r="Q205" s="115" t="s">
        <v>637</v>
      </c>
      <c r="R205" s="219">
        <f>'[1]84,10,0090 abbuon.arrotnd. pass'!I127</f>
        <v>25</v>
      </c>
      <c r="S205" s="219"/>
      <c r="T205" s="299"/>
      <c r="U205" s="342" t="s">
        <v>658</v>
      </c>
    </row>
    <row r="206" spans="2:21" x14ac:dyDescent="0.25">
      <c r="B206" s="210"/>
      <c r="C206" s="211"/>
      <c r="D206" s="115" t="s">
        <v>638</v>
      </c>
      <c r="E206" s="7"/>
      <c r="F206" s="219">
        <f>'[1]84,10,501 SOPRA.CAU'!I1215</f>
        <v>9500</v>
      </c>
      <c r="G206" s="219"/>
      <c r="H206" s="299"/>
      <c r="I206" s="342" t="s">
        <v>658</v>
      </c>
      <c r="J206" s="352"/>
      <c r="K206" s="115" t="s">
        <v>638</v>
      </c>
      <c r="L206" s="314">
        <f>'[1]84,10,501 SOPRA.CAU'!I1225</f>
        <v>9500</v>
      </c>
      <c r="M206" s="219"/>
      <c r="N206" s="299"/>
      <c r="O206" s="342" t="s">
        <v>658</v>
      </c>
      <c r="P206" s="7"/>
      <c r="Q206" s="115" t="s">
        <v>638</v>
      </c>
      <c r="R206" s="219">
        <f>'[1]84,10,501 SOPRA.CAU'!I1235</f>
        <v>9500</v>
      </c>
      <c r="S206" s="219"/>
      <c r="T206" s="299"/>
      <c r="U206" s="342" t="s">
        <v>658</v>
      </c>
    </row>
    <row r="207" spans="2:21" x14ac:dyDescent="0.25">
      <c r="B207" s="210"/>
      <c r="C207" s="211"/>
      <c r="D207" s="115" t="s">
        <v>639</v>
      </c>
      <c r="E207" s="7"/>
      <c r="F207" s="219">
        <f>'[1]84,10,502 SOPRAV.PARCOM.'!I90</f>
        <v>50</v>
      </c>
      <c r="G207" s="219"/>
      <c r="H207" s="299"/>
      <c r="I207" s="342" t="s">
        <v>658</v>
      </c>
      <c r="J207" s="352"/>
      <c r="K207" s="115" t="s">
        <v>639</v>
      </c>
      <c r="L207" s="314">
        <f>'[1]84,10,502 SOPRAV.PARCOM.'!I100</f>
        <v>50</v>
      </c>
      <c r="M207" s="219"/>
      <c r="N207" s="299"/>
      <c r="O207" s="342" t="s">
        <v>658</v>
      </c>
      <c r="P207" s="7"/>
      <c r="Q207" s="115" t="s">
        <v>639</v>
      </c>
      <c r="R207" s="219">
        <f>'[1]84,10,502 SOPRAV.PARCOM.'!I110</f>
        <v>50</v>
      </c>
      <c r="S207" s="219"/>
      <c r="T207" s="299"/>
      <c r="U207" s="342" t="s">
        <v>658</v>
      </c>
    </row>
    <row r="208" spans="2:21" x14ac:dyDescent="0.25">
      <c r="B208" s="210"/>
      <c r="C208" s="211"/>
      <c r="D208" s="115" t="s">
        <v>640</v>
      </c>
      <c r="E208" s="7"/>
      <c r="F208" s="219">
        <f>'[1]84,10,503 SOPRAV.PASSIVE'!I525</f>
        <v>3500</v>
      </c>
      <c r="G208" s="219"/>
      <c r="H208" s="299"/>
      <c r="I208" s="342" t="s">
        <v>658</v>
      </c>
      <c r="J208" s="352"/>
      <c r="K208" s="115" t="s">
        <v>640</v>
      </c>
      <c r="L208" s="314">
        <f>'[1]84,10,503 SOPRAV.PASSIVE'!I535</f>
        <v>3500</v>
      </c>
      <c r="M208" s="219"/>
      <c r="N208" s="299"/>
      <c r="O208" s="342" t="s">
        <v>658</v>
      </c>
      <c r="P208" s="7"/>
      <c r="Q208" s="115" t="s">
        <v>640</v>
      </c>
      <c r="R208" s="219">
        <f>'[1]84,10,503 SOPRAV.PASSIVE'!I545</f>
        <v>3500</v>
      </c>
      <c r="S208" s="219"/>
      <c r="T208" s="299"/>
      <c r="U208" s="342" t="s">
        <v>658</v>
      </c>
    </row>
    <row r="209" spans="1:21" x14ac:dyDescent="0.25">
      <c r="B209" s="210"/>
      <c r="C209" s="211"/>
      <c r="D209" s="115" t="s">
        <v>641</v>
      </c>
      <c r="E209" s="7"/>
      <c r="F209" s="219">
        <f>'[1]84,10,504 QUOTE ASSOC.'!I79</f>
        <v>6600</v>
      </c>
      <c r="G209" s="219"/>
      <c r="H209" s="299"/>
      <c r="I209" s="342" t="s">
        <v>658</v>
      </c>
      <c r="J209" s="352"/>
      <c r="K209" s="115" t="s">
        <v>641</v>
      </c>
      <c r="L209" s="314">
        <f>'[1]84,10,504 QUOTE ASSOC.'!I89</f>
        <v>6600</v>
      </c>
      <c r="M209" s="219"/>
      <c r="N209" s="299"/>
      <c r="O209" s="342" t="s">
        <v>658</v>
      </c>
      <c r="P209" s="7"/>
      <c r="Q209" s="115" t="s">
        <v>641</v>
      </c>
      <c r="R209" s="219">
        <f>'[1]84,10,504 QUOTE ASSOC.'!I99</f>
        <v>6600</v>
      </c>
      <c r="S209" s="219"/>
      <c r="T209" s="299"/>
      <c r="U209" s="342" t="s">
        <v>658</v>
      </c>
    </row>
    <row r="210" spans="1:21" x14ac:dyDescent="0.25">
      <c r="B210" s="210"/>
      <c r="C210" s="211"/>
      <c r="D210" s="115" t="s">
        <v>642</v>
      </c>
      <c r="E210" s="7"/>
      <c r="F210" s="219">
        <f>'[1]84,10,505 VALORI BOLL'!I106</f>
        <v>1800</v>
      </c>
      <c r="G210" s="219"/>
      <c r="H210" s="299"/>
      <c r="I210" s="342" t="s">
        <v>658</v>
      </c>
      <c r="J210" s="352"/>
      <c r="K210" s="115" t="s">
        <v>642</v>
      </c>
      <c r="L210" s="314">
        <f>'[1]84,10,505 VALORI BOLL'!I116</f>
        <v>1800</v>
      </c>
      <c r="M210" s="219"/>
      <c r="N210" s="299"/>
      <c r="O210" s="342" t="s">
        <v>658</v>
      </c>
      <c r="P210" s="7"/>
      <c r="Q210" s="115" t="s">
        <v>642</v>
      </c>
      <c r="R210" s="219">
        <f>'[1]84,10,505 VALORI BOLL'!I126</f>
        <v>1800</v>
      </c>
      <c r="S210" s="219"/>
      <c r="T210" s="299"/>
      <c r="U210" s="342" t="s">
        <v>658</v>
      </c>
    </row>
    <row r="211" spans="1:21" x14ac:dyDescent="0.25">
      <c r="B211" s="210"/>
      <c r="C211" s="211"/>
      <c r="D211" s="115" t="s">
        <v>643</v>
      </c>
      <c r="E211" s="7"/>
      <c r="F211" s="219">
        <f>'[1]84,10,506 NETTEZZ.URB'!I70</f>
        <v>155000</v>
      </c>
      <c r="G211" s="219"/>
      <c r="H211" s="299"/>
      <c r="I211" s="342" t="s">
        <v>658</v>
      </c>
      <c r="J211" s="352"/>
      <c r="K211" s="115" t="s">
        <v>643</v>
      </c>
      <c r="L211" s="314">
        <f>'[1]84,10,506 NETTEZZ.URB'!I80</f>
        <v>155000</v>
      </c>
      <c r="M211" s="219"/>
      <c r="N211" s="299"/>
      <c r="O211" s="342" t="s">
        <v>658</v>
      </c>
      <c r="P211" s="7"/>
      <c r="Q211" s="115" t="s">
        <v>643</v>
      </c>
      <c r="R211" s="219">
        <f>'[1]84,10,506 NETTEZZ.URB'!I90</f>
        <v>155000</v>
      </c>
      <c r="S211" s="219"/>
      <c r="T211" s="299"/>
      <c r="U211" s="342" t="s">
        <v>658</v>
      </c>
    </row>
    <row r="212" spans="1:21" s="279" customFormat="1" x14ac:dyDescent="0.25">
      <c r="A212" s="277"/>
      <c r="B212" s="210"/>
      <c r="C212" s="211"/>
      <c r="D212" s="278" t="s">
        <v>111</v>
      </c>
      <c r="E212" s="262"/>
      <c r="F212" s="85">
        <f>'[1]84,10,507 CERTIF.VARIE'!I100</f>
        <v>2175</v>
      </c>
      <c r="G212" s="85">
        <f>F212</f>
        <v>2175</v>
      </c>
      <c r="H212" s="299" t="s">
        <v>657</v>
      </c>
      <c r="I212" s="342"/>
      <c r="J212" s="352"/>
      <c r="K212" s="278" t="s">
        <v>111</v>
      </c>
      <c r="L212" s="315">
        <f>'[1]84,10,507 CERTIF.VARIE'!I110</f>
        <v>2175</v>
      </c>
      <c r="M212" s="85">
        <f>L212</f>
        <v>2175</v>
      </c>
      <c r="N212" s="299" t="s">
        <v>657</v>
      </c>
      <c r="O212" s="342"/>
      <c r="P212" s="215"/>
      <c r="Q212" s="278" t="s">
        <v>111</v>
      </c>
      <c r="R212" s="85">
        <f>'[1]84,10,507 CERTIF.VARIE'!I120</f>
        <v>2175</v>
      </c>
      <c r="S212" s="85">
        <f>R212</f>
        <v>2175</v>
      </c>
      <c r="T212" s="299" t="s">
        <v>657</v>
      </c>
      <c r="U212" s="342"/>
    </row>
    <row r="213" spans="1:21" x14ac:dyDescent="0.25">
      <c r="B213" s="210"/>
      <c r="C213" s="211"/>
      <c r="D213" s="115" t="s">
        <v>644</v>
      </c>
      <c r="E213" s="7"/>
      <c r="F213" s="219">
        <f>'[1]84,10,508 VISUR.RECUP.CRED.'!I75</f>
        <v>15</v>
      </c>
      <c r="G213" s="219"/>
      <c r="H213" s="299"/>
      <c r="I213" s="342" t="s">
        <v>658</v>
      </c>
      <c r="J213" s="352"/>
      <c r="K213" s="115" t="s">
        <v>644</v>
      </c>
      <c r="L213" s="314">
        <f>'[1]84,10,508 VISUR.RECUP.CRED.'!I85</f>
        <v>15</v>
      </c>
      <c r="M213" s="219"/>
      <c r="N213" s="299"/>
      <c r="O213" s="342" t="s">
        <v>658</v>
      </c>
      <c r="P213" s="7"/>
      <c r="Q213" s="115" t="s">
        <v>644</v>
      </c>
      <c r="R213" s="219">
        <f>'[1]84,10,508 VISUR.RECUP.CRED.'!I95</f>
        <v>15</v>
      </c>
      <c r="S213" s="219"/>
      <c r="T213" s="299"/>
      <c r="U213" s="342" t="s">
        <v>658</v>
      </c>
    </row>
    <row r="214" spans="1:21" x14ac:dyDescent="0.25">
      <c r="B214" s="210"/>
      <c r="C214" s="211"/>
      <c r="D214" s="276" t="s">
        <v>645</v>
      </c>
      <c r="E214" s="7"/>
      <c r="F214" s="219">
        <v>0</v>
      </c>
      <c r="G214" s="219"/>
      <c r="H214" s="299"/>
      <c r="I214" s="342" t="s">
        <v>658</v>
      </c>
      <c r="J214" s="352"/>
      <c r="K214" s="276" t="s">
        <v>645</v>
      </c>
      <c r="L214" s="314">
        <v>0</v>
      </c>
      <c r="M214" s="219"/>
      <c r="N214" s="299"/>
      <c r="O214" s="342" t="s">
        <v>658</v>
      </c>
      <c r="P214" s="7"/>
      <c r="Q214" s="276" t="s">
        <v>645</v>
      </c>
      <c r="R214" s="219">
        <v>0</v>
      </c>
      <c r="S214" s="219"/>
      <c r="T214" s="299"/>
      <c r="U214" s="342" t="s">
        <v>658</v>
      </c>
    </row>
    <row r="215" spans="1:21" x14ac:dyDescent="0.25">
      <c r="B215" s="210"/>
      <c r="C215" s="211"/>
      <c r="D215" s="276" t="s">
        <v>646</v>
      </c>
      <c r="E215" s="7"/>
      <c r="F215" s="219">
        <v>0</v>
      </c>
      <c r="G215" s="219"/>
      <c r="H215" s="299"/>
      <c r="I215" s="342" t="s">
        <v>658</v>
      </c>
      <c r="J215" s="352"/>
      <c r="K215" s="276" t="s">
        <v>646</v>
      </c>
      <c r="L215" s="314">
        <v>0</v>
      </c>
      <c r="M215" s="219"/>
      <c r="N215" s="299"/>
      <c r="O215" s="342" t="s">
        <v>658</v>
      </c>
      <c r="P215" s="7"/>
      <c r="Q215" s="276" t="s">
        <v>646</v>
      </c>
      <c r="R215" s="219">
        <v>0</v>
      </c>
      <c r="S215" s="219"/>
      <c r="T215" s="299"/>
      <c r="U215" s="342" t="s">
        <v>658</v>
      </c>
    </row>
    <row r="216" spans="1:21" x14ac:dyDescent="0.25">
      <c r="B216" s="210"/>
      <c r="C216" s="211"/>
      <c r="D216" s="115" t="s">
        <v>647</v>
      </c>
      <c r="E216" s="7"/>
      <c r="F216" s="219">
        <f>'[1]84,10,513 sopr.pass.rimb.cau'!I409</f>
        <v>1700</v>
      </c>
      <c r="G216" s="219"/>
      <c r="H216" s="299"/>
      <c r="I216" s="342" t="s">
        <v>658</v>
      </c>
      <c r="J216" s="352"/>
      <c r="K216" s="115" t="s">
        <v>647</v>
      </c>
      <c r="L216" s="314">
        <f>'[1]84,10,513 sopr.pass.rimb.cau'!I419</f>
        <v>1700</v>
      </c>
      <c r="M216" s="219"/>
      <c r="N216" s="299"/>
      <c r="O216" s="342" t="s">
        <v>658</v>
      </c>
      <c r="P216" s="7"/>
      <c r="Q216" s="115" t="s">
        <v>647</v>
      </c>
      <c r="R216" s="219">
        <f>'[1]84,10,513 sopr.pass.rimb.cau'!I429</f>
        <v>1700</v>
      </c>
      <c r="S216" s="219"/>
      <c r="T216" s="299"/>
      <c r="U216" s="342" t="s">
        <v>658</v>
      </c>
    </row>
    <row r="217" spans="1:21" x14ac:dyDescent="0.25">
      <c r="B217" s="210"/>
      <c r="C217" s="211"/>
      <c r="D217" s="115" t="s">
        <v>648</v>
      </c>
      <c r="E217" s="7"/>
      <c r="F217" s="219">
        <f>'[1]84,10,514 sopr.pass.rimb.parcom'!I405</f>
        <v>650</v>
      </c>
      <c r="G217" s="219"/>
      <c r="H217" s="299"/>
      <c r="I217" s="342" t="s">
        <v>658</v>
      </c>
      <c r="J217" s="352"/>
      <c r="K217" s="115" t="s">
        <v>648</v>
      </c>
      <c r="L217" s="314">
        <f>'[1]84,10,514 sopr.pass.rimb.parcom'!I415</f>
        <v>650</v>
      </c>
      <c r="M217" s="219"/>
      <c r="N217" s="299"/>
      <c r="O217" s="342" t="s">
        <v>658</v>
      </c>
      <c r="P217" s="7"/>
      <c r="Q217" s="115" t="s">
        <v>648</v>
      </c>
      <c r="R217" s="219">
        <f>'[1]84,10,514 sopr.pass.rimb.parcom'!I425</f>
        <v>650</v>
      </c>
      <c r="S217" s="219"/>
      <c r="T217" s="299"/>
      <c r="U217" s="342" t="s">
        <v>658</v>
      </c>
    </row>
    <row r="218" spans="1:21" x14ac:dyDescent="0.25">
      <c r="B218" s="210"/>
      <c r="C218" s="211"/>
      <c r="D218" s="115" t="s">
        <v>649</v>
      </c>
      <c r="E218" s="7"/>
      <c r="F218" s="219">
        <f>'[1]84,10,515 sopr.pass.rimb.vari'!I348</f>
        <v>1000</v>
      </c>
      <c r="G218" s="219"/>
      <c r="H218" s="299"/>
      <c r="I218" s="342" t="s">
        <v>658</v>
      </c>
      <c r="J218" s="352"/>
      <c r="K218" s="115" t="s">
        <v>649</v>
      </c>
      <c r="L218" s="314">
        <f>'[1]84,10,515 sopr.pass.rimb.vari'!I358</f>
        <v>1000</v>
      </c>
      <c r="M218" s="219"/>
      <c r="N218" s="299"/>
      <c r="O218" s="342" t="s">
        <v>658</v>
      </c>
      <c r="P218" s="7"/>
      <c r="Q218" s="115" t="s">
        <v>649</v>
      </c>
      <c r="R218" s="219">
        <f>'[1]84,10,515 sopr.pass.rimb.vari'!I368</f>
        <v>1000</v>
      </c>
      <c r="S218" s="219"/>
      <c r="T218" s="299"/>
      <c r="U218" s="342" t="s">
        <v>658</v>
      </c>
    </row>
    <row r="219" spans="1:21" ht="16.5" x14ac:dyDescent="0.3">
      <c r="B219" s="210"/>
      <c r="C219" s="211"/>
      <c r="D219" s="276" t="s">
        <v>650</v>
      </c>
      <c r="E219" s="213"/>
      <c r="F219" s="87">
        <f>'[1]84,10,851 sopravv.pass.bagni pu'!I176</f>
        <v>0</v>
      </c>
      <c r="G219" s="87"/>
      <c r="H219" s="304"/>
      <c r="I219" s="342" t="s">
        <v>658</v>
      </c>
      <c r="J219" s="352"/>
      <c r="K219" s="276" t="s">
        <v>650</v>
      </c>
      <c r="L219" s="341">
        <f>'[1]84,10,851 sopravv.pass.bagni pu'!I186</f>
        <v>0</v>
      </c>
      <c r="M219" s="87"/>
      <c r="N219" s="304"/>
      <c r="O219" s="342" t="s">
        <v>658</v>
      </c>
      <c r="P219" s="213"/>
      <c r="Q219" s="276" t="s">
        <v>650</v>
      </c>
      <c r="R219" s="87">
        <f>'[1]84,10,851 sopravv.pass.bagni pu'!I196</f>
        <v>0</v>
      </c>
      <c r="S219" s="87"/>
      <c r="T219" s="304"/>
      <c r="U219" s="342" t="s">
        <v>658</v>
      </c>
    </row>
    <row r="220" spans="1:21" ht="16.5" x14ac:dyDescent="0.3">
      <c r="F220" s="349">
        <f>SUM(F2:F219)</f>
        <v>6712993.6944520548</v>
      </c>
      <c r="G220" s="349">
        <f>SUM(G2:G219)</f>
        <v>3049836.5544520547</v>
      </c>
      <c r="M220" s="349">
        <f>SUM(M3:M219)</f>
        <v>2736531.0799999996</v>
      </c>
      <c r="S220" s="349">
        <f>SUM(S3:S219)</f>
        <v>2733920.82</v>
      </c>
    </row>
  </sheetData>
  <pageMargins left="0.31496062992125984" right="0.31496062992125984" top="0.39370078740157483" bottom="0.39370078740157483" header="0.31496062992125984" footer="0.31496062992125984"/>
  <pageSetup paperSize="9" scale="60" fitToWidth="7" fitToHeight="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Z79"/>
  <sheetViews>
    <sheetView topLeftCell="A22" zoomScale="75" zoomScaleNormal="75" workbookViewId="0">
      <selection activeCell="A14" sqref="A14:XFD25"/>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664</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24" customHeight="1" x14ac:dyDescent="0.25">
      <c r="A13" s="586" t="s">
        <v>940</v>
      </c>
      <c r="B13" s="25"/>
      <c r="C13" s="25"/>
      <c r="D13" s="23"/>
      <c r="E13" s="24"/>
      <c r="F13" s="23"/>
      <c r="G13" s="23"/>
      <c r="H13" s="23"/>
      <c r="I13" s="26"/>
      <c r="J13" s="27"/>
      <c r="K13" s="369"/>
      <c r="L13" s="24"/>
      <c r="M13" s="24"/>
      <c r="N13" s="367"/>
      <c r="O13" s="28"/>
      <c r="P13" s="382"/>
      <c r="Q13" s="46"/>
      <c r="R13" s="46"/>
      <c r="S13" s="24"/>
      <c r="T13" s="24"/>
      <c r="U13" s="388"/>
      <c r="V13" s="30"/>
      <c r="W13" s="30"/>
      <c r="X13" s="364" t="s">
        <v>130</v>
      </c>
      <c r="Y13" s="364" t="s">
        <v>131</v>
      </c>
      <c r="Z13" s="31"/>
    </row>
    <row r="14" spans="1:26" ht="63" customHeight="1" x14ac:dyDescent="0.2">
      <c r="A14" s="366" t="s">
        <v>671</v>
      </c>
      <c r="B14" s="32" t="s">
        <v>132</v>
      </c>
      <c r="C14" s="33">
        <v>2024</v>
      </c>
      <c r="D14" s="33">
        <v>2024</v>
      </c>
      <c r="E14" s="33" t="s">
        <v>133</v>
      </c>
      <c r="F14" s="33" t="s">
        <v>134</v>
      </c>
      <c r="G14" s="33" t="s">
        <v>133</v>
      </c>
      <c r="H14" s="33" t="s">
        <v>133</v>
      </c>
      <c r="I14" s="33" t="s">
        <v>135</v>
      </c>
      <c r="J14" s="136" t="s">
        <v>136</v>
      </c>
      <c r="K14" s="135" t="s">
        <v>137</v>
      </c>
      <c r="L14" s="136" t="s">
        <v>480</v>
      </c>
      <c r="M14" s="133"/>
      <c r="N14" s="368" t="s">
        <v>657</v>
      </c>
      <c r="O14" s="34"/>
      <c r="P14" s="383"/>
      <c r="Q14" s="47">
        <v>200</v>
      </c>
      <c r="R14" s="47">
        <v>200</v>
      </c>
      <c r="S14" s="47">
        <v>200</v>
      </c>
      <c r="T14" s="30"/>
      <c r="U14" s="149">
        <f>SUM(Q14:T14)</f>
        <v>600</v>
      </c>
      <c r="V14" s="30"/>
      <c r="W14" s="33"/>
      <c r="X14" s="364" t="s">
        <v>130</v>
      </c>
      <c r="Y14" s="364"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136" t="s">
        <v>151</v>
      </c>
      <c r="K15" s="135" t="s">
        <v>204</v>
      </c>
      <c r="L15" s="136" t="s">
        <v>470</v>
      </c>
      <c r="M15" s="133"/>
      <c r="N15" s="368" t="s">
        <v>657</v>
      </c>
      <c r="O15" s="34"/>
      <c r="P15" s="383"/>
      <c r="Q15" s="47">
        <v>225</v>
      </c>
      <c r="R15" s="47">
        <v>225</v>
      </c>
      <c r="S15" s="47">
        <v>225</v>
      </c>
      <c r="T15" s="30"/>
      <c r="U15" s="149">
        <f t="shared" ref="U15:U26" si="0">SUM(Q15:T15)</f>
        <v>675</v>
      </c>
      <c r="V15" s="30"/>
      <c r="W15" s="33"/>
      <c r="X15" s="364" t="s">
        <v>130</v>
      </c>
      <c r="Y15" s="364"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136" t="s">
        <v>151</v>
      </c>
      <c r="K16" s="135" t="s">
        <v>152</v>
      </c>
      <c r="L16" s="136" t="s">
        <v>481</v>
      </c>
      <c r="M16" s="133"/>
      <c r="N16" s="368" t="s">
        <v>657</v>
      </c>
      <c r="O16" s="34"/>
      <c r="P16" s="383"/>
      <c r="Q16" s="47">
        <v>400</v>
      </c>
      <c r="R16" s="47">
        <v>400</v>
      </c>
      <c r="S16" s="47">
        <v>400</v>
      </c>
      <c r="T16" s="30"/>
      <c r="U16" s="149">
        <f t="shared" si="0"/>
        <v>1200</v>
      </c>
      <c r="V16" s="30"/>
      <c r="W16" s="33"/>
      <c r="X16" s="365"/>
      <c r="Y16" s="364" t="s">
        <v>146</v>
      </c>
      <c r="Z16" s="35"/>
    </row>
    <row r="17" spans="1:26" ht="38.25" customHeight="1" x14ac:dyDescent="0.2">
      <c r="A17" s="366" t="s">
        <v>674</v>
      </c>
      <c r="B17" s="32" t="s">
        <v>132</v>
      </c>
      <c r="C17" s="33">
        <v>2024</v>
      </c>
      <c r="D17" s="33">
        <v>2024</v>
      </c>
      <c r="E17" s="33" t="s">
        <v>133</v>
      </c>
      <c r="F17" s="33" t="s">
        <v>133</v>
      </c>
      <c r="G17" s="33" t="s">
        <v>133</v>
      </c>
      <c r="H17" s="33" t="s">
        <v>133</v>
      </c>
      <c r="I17" s="33" t="s">
        <v>135</v>
      </c>
      <c r="J17" s="136" t="s">
        <v>151</v>
      </c>
      <c r="K17" s="135" t="s">
        <v>201</v>
      </c>
      <c r="L17" s="136" t="s">
        <v>212</v>
      </c>
      <c r="M17" s="133"/>
      <c r="N17" s="368" t="s">
        <v>269</v>
      </c>
      <c r="O17" s="34"/>
      <c r="P17" s="383"/>
      <c r="Q17" s="47">
        <v>49746</v>
      </c>
      <c r="R17" s="47">
        <v>49746</v>
      </c>
      <c r="S17" s="47">
        <v>49746</v>
      </c>
      <c r="T17" s="30"/>
      <c r="U17" s="149">
        <f t="shared" si="0"/>
        <v>149238</v>
      </c>
      <c r="V17" s="30"/>
      <c r="W17" s="33"/>
      <c r="X17" s="364"/>
      <c r="Y17" s="364" t="s">
        <v>146</v>
      </c>
      <c r="Z17" s="35"/>
    </row>
    <row r="18" spans="1:26" ht="38.25" customHeight="1" x14ac:dyDescent="0.2">
      <c r="A18" s="366" t="s">
        <v>675</v>
      </c>
      <c r="B18" s="32" t="s">
        <v>132</v>
      </c>
      <c r="C18" s="33">
        <v>2024</v>
      </c>
      <c r="D18" s="33">
        <v>2024</v>
      </c>
      <c r="E18" s="33" t="s">
        <v>133</v>
      </c>
      <c r="F18" s="33" t="s">
        <v>133</v>
      </c>
      <c r="G18" s="33" t="s">
        <v>133</v>
      </c>
      <c r="H18" s="33" t="s">
        <v>133</v>
      </c>
      <c r="I18" s="33" t="s">
        <v>135</v>
      </c>
      <c r="J18" s="136" t="s">
        <v>151</v>
      </c>
      <c r="K18" s="135" t="s">
        <v>191</v>
      </c>
      <c r="L18" s="136" t="s">
        <v>922</v>
      </c>
      <c r="M18" s="34"/>
      <c r="N18" s="368" t="s">
        <v>279</v>
      </c>
      <c r="O18" s="34"/>
      <c r="P18" s="383"/>
      <c r="Q18" s="47">
        <v>1600</v>
      </c>
      <c r="R18" s="47">
        <v>1600</v>
      </c>
      <c r="S18" s="47">
        <v>1600</v>
      </c>
      <c r="T18" s="30"/>
      <c r="U18" s="149">
        <f t="shared" si="0"/>
        <v>4800</v>
      </c>
      <c r="V18" s="30"/>
      <c r="W18" s="33"/>
      <c r="X18" s="364"/>
      <c r="Y18" s="364" t="s">
        <v>146</v>
      </c>
      <c r="Z18" s="35"/>
    </row>
    <row r="19" spans="1:26" ht="38.25" customHeight="1" x14ac:dyDescent="0.2">
      <c r="A19" s="366" t="s">
        <v>676</v>
      </c>
      <c r="B19" s="32" t="s">
        <v>132</v>
      </c>
      <c r="C19" s="33">
        <v>2024</v>
      </c>
      <c r="D19" s="33">
        <v>2024</v>
      </c>
      <c r="E19" s="33" t="s">
        <v>133</v>
      </c>
      <c r="F19" s="33" t="s">
        <v>133</v>
      </c>
      <c r="G19" s="33" t="s">
        <v>133</v>
      </c>
      <c r="H19" s="33" t="s">
        <v>133</v>
      </c>
      <c r="I19" s="33" t="s">
        <v>135</v>
      </c>
      <c r="J19" s="136" t="s">
        <v>151</v>
      </c>
      <c r="K19" s="135" t="s">
        <v>185</v>
      </c>
      <c r="L19" s="136" t="s">
        <v>471</v>
      </c>
      <c r="M19" s="34"/>
      <c r="N19" s="368" t="s">
        <v>657</v>
      </c>
      <c r="O19" s="34"/>
      <c r="P19" s="383"/>
      <c r="Q19" s="47">
        <v>500</v>
      </c>
      <c r="R19" s="47">
        <v>500</v>
      </c>
      <c r="S19" s="47">
        <v>500</v>
      </c>
      <c r="T19" s="30"/>
      <c r="U19" s="149">
        <f t="shared" si="0"/>
        <v>1500</v>
      </c>
      <c r="V19" s="30"/>
      <c r="W19" s="33"/>
      <c r="X19" s="364" t="s">
        <v>130</v>
      </c>
      <c r="Y19" s="364"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136" t="s">
        <v>140</v>
      </c>
      <c r="K20" s="135" t="s">
        <v>206</v>
      </c>
      <c r="L20" s="136" t="s">
        <v>180</v>
      </c>
      <c r="M20" s="34"/>
      <c r="N20" s="368" t="s">
        <v>657</v>
      </c>
      <c r="O20" s="34"/>
      <c r="P20" s="383"/>
      <c r="Q20" s="47">
        <v>32958</v>
      </c>
      <c r="R20" s="47">
        <v>32958</v>
      </c>
      <c r="S20" s="47">
        <v>32958</v>
      </c>
      <c r="T20" s="30"/>
      <c r="U20" s="149">
        <f t="shared" si="0"/>
        <v>98874</v>
      </c>
      <c r="V20" s="30"/>
      <c r="W20" s="33"/>
      <c r="X20" s="364" t="s">
        <v>130</v>
      </c>
      <c r="Y20" s="364" t="s">
        <v>131</v>
      </c>
      <c r="Z20" s="35"/>
    </row>
    <row r="21" spans="1:26" ht="149.25" customHeight="1" x14ac:dyDescent="0.2">
      <c r="A21" s="366" t="s">
        <v>678</v>
      </c>
      <c r="B21" s="32" t="s">
        <v>132</v>
      </c>
      <c r="C21" s="33">
        <v>2024</v>
      </c>
      <c r="D21" s="33">
        <v>2024</v>
      </c>
      <c r="E21" s="33" t="s">
        <v>133</v>
      </c>
      <c r="F21" s="33" t="s">
        <v>133</v>
      </c>
      <c r="G21" s="33" t="s">
        <v>133</v>
      </c>
      <c r="H21" s="33" t="s">
        <v>133</v>
      </c>
      <c r="I21" s="33" t="s">
        <v>135</v>
      </c>
      <c r="J21" s="136" t="s">
        <v>151</v>
      </c>
      <c r="K21" s="135" t="s">
        <v>210</v>
      </c>
      <c r="L21" s="136" t="s">
        <v>188</v>
      </c>
      <c r="M21" s="34"/>
      <c r="N21" s="368" t="s">
        <v>657</v>
      </c>
      <c r="O21" s="34"/>
      <c r="P21" s="383"/>
      <c r="Q21" s="47">
        <v>2000</v>
      </c>
      <c r="R21" s="47">
        <v>2000</v>
      </c>
      <c r="S21" s="47">
        <v>2000</v>
      </c>
      <c r="T21" s="30"/>
      <c r="U21" s="149">
        <f t="shared" si="0"/>
        <v>6000</v>
      </c>
      <c r="V21" s="30"/>
      <c r="W21" s="33"/>
      <c r="X21" s="364" t="s">
        <v>130</v>
      </c>
      <c r="Y21" s="364"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136" t="s">
        <v>151</v>
      </c>
      <c r="K22" s="135" t="s">
        <v>207</v>
      </c>
      <c r="L22" s="136" t="s">
        <v>468</v>
      </c>
      <c r="M22" s="34"/>
      <c r="N22" s="368" t="s">
        <v>657</v>
      </c>
      <c r="O22" s="34"/>
      <c r="P22" s="383"/>
      <c r="Q22" s="47">
        <v>8484</v>
      </c>
      <c r="R22" s="47">
        <v>8484</v>
      </c>
      <c r="S22" s="47">
        <v>8484</v>
      </c>
      <c r="T22" s="30"/>
      <c r="U22" s="149">
        <f t="shared" si="0"/>
        <v>25452</v>
      </c>
      <c r="V22" s="30"/>
      <c r="W22" s="33"/>
      <c r="X22" s="364" t="s">
        <v>130</v>
      </c>
      <c r="Y22" s="364" t="s">
        <v>131</v>
      </c>
      <c r="Z22" s="35"/>
    </row>
    <row r="23" spans="1:26" ht="149.25" customHeight="1" x14ac:dyDescent="0.2">
      <c r="A23" s="366" t="s">
        <v>680</v>
      </c>
      <c r="B23" s="32" t="s">
        <v>132</v>
      </c>
      <c r="C23" s="33">
        <v>2024</v>
      </c>
      <c r="D23" s="33">
        <v>2024</v>
      </c>
      <c r="E23" s="33" t="s">
        <v>133</v>
      </c>
      <c r="F23" s="33" t="s">
        <v>133</v>
      </c>
      <c r="G23" s="33" t="s">
        <v>133</v>
      </c>
      <c r="H23" s="33" t="s">
        <v>133</v>
      </c>
      <c r="I23" s="33" t="s">
        <v>135</v>
      </c>
      <c r="J23" s="132" t="s">
        <v>151</v>
      </c>
      <c r="K23" s="135" t="s">
        <v>152</v>
      </c>
      <c r="L23" s="136" t="s">
        <v>458</v>
      </c>
      <c r="M23" s="34"/>
      <c r="N23" s="368" t="s">
        <v>269</v>
      </c>
      <c r="O23" s="34"/>
      <c r="P23" s="383"/>
      <c r="Q23" s="47">
        <v>905</v>
      </c>
      <c r="R23" s="47">
        <v>905</v>
      </c>
      <c r="S23" s="47">
        <v>905</v>
      </c>
      <c r="T23" s="30"/>
      <c r="U23" s="149">
        <f t="shared" si="0"/>
        <v>2715</v>
      </c>
      <c r="V23" s="30"/>
      <c r="W23" s="33"/>
      <c r="X23" s="364" t="s">
        <v>130</v>
      </c>
      <c r="Y23" s="364" t="s">
        <v>131</v>
      </c>
      <c r="Z23" s="35"/>
    </row>
    <row r="24" spans="1:26" ht="149.25" customHeight="1" x14ac:dyDescent="0.2">
      <c r="A24" s="366" t="s">
        <v>681</v>
      </c>
      <c r="B24" s="32" t="s">
        <v>132</v>
      </c>
      <c r="C24" s="33">
        <v>2024</v>
      </c>
      <c r="D24" s="33">
        <v>2024</v>
      </c>
      <c r="E24" s="33" t="s">
        <v>133</v>
      </c>
      <c r="F24" s="33" t="s">
        <v>133</v>
      </c>
      <c r="G24" s="33" t="s">
        <v>133</v>
      </c>
      <c r="H24" s="33" t="s">
        <v>133</v>
      </c>
      <c r="I24" s="33" t="s">
        <v>135</v>
      </c>
      <c r="J24" s="136" t="s">
        <v>151</v>
      </c>
      <c r="K24" s="135" t="s">
        <v>191</v>
      </c>
      <c r="L24" s="136" t="s">
        <v>923</v>
      </c>
      <c r="M24" s="34"/>
      <c r="N24" s="368" t="s">
        <v>4</v>
      </c>
      <c r="O24" s="34"/>
      <c r="P24" s="383"/>
      <c r="Q24" s="47">
        <v>930</v>
      </c>
      <c r="R24" s="47">
        <v>930</v>
      </c>
      <c r="S24" s="47">
        <v>930</v>
      </c>
      <c r="T24" s="30"/>
      <c r="U24" s="149">
        <f t="shared" si="0"/>
        <v>2790</v>
      </c>
      <c r="V24" s="30"/>
      <c r="W24" s="33"/>
      <c r="X24" s="364"/>
      <c r="Y24" s="364"/>
      <c r="Z24" s="35"/>
    </row>
    <row r="25" spans="1:26" ht="61.5" customHeight="1" x14ac:dyDescent="0.2">
      <c r="A25" s="366" t="s">
        <v>682</v>
      </c>
      <c r="B25" s="32" t="s">
        <v>132</v>
      </c>
      <c r="C25" s="33">
        <v>2024</v>
      </c>
      <c r="D25" s="33">
        <v>2024</v>
      </c>
      <c r="E25" s="33" t="s">
        <v>133</v>
      </c>
      <c r="F25" s="33" t="s">
        <v>133</v>
      </c>
      <c r="G25" s="33" t="s">
        <v>133</v>
      </c>
      <c r="H25" s="33" t="s">
        <v>133</v>
      </c>
      <c r="I25" s="33" t="s">
        <v>135</v>
      </c>
      <c r="J25" s="136" t="s">
        <v>151</v>
      </c>
      <c r="K25" s="135" t="s">
        <v>191</v>
      </c>
      <c r="L25" s="136" t="s">
        <v>924</v>
      </c>
      <c r="M25" s="34"/>
      <c r="N25" s="368" t="s">
        <v>3</v>
      </c>
      <c r="O25" s="34"/>
      <c r="P25" s="383"/>
      <c r="Q25" s="47">
        <v>1480</v>
      </c>
      <c r="R25" s="47">
        <v>1480</v>
      </c>
      <c r="S25" s="47">
        <v>1480</v>
      </c>
      <c r="T25" s="30"/>
      <c r="U25" s="149">
        <f t="shared" si="0"/>
        <v>4440</v>
      </c>
      <c r="V25" s="30"/>
      <c r="W25" s="33"/>
      <c r="X25" s="364" t="s">
        <v>130</v>
      </c>
      <c r="Y25" s="364" t="s">
        <v>131</v>
      </c>
      <c r="Z25" s="35"/>
    </row>
    <row r="26" spans="1:26" x14ac:dyDescent="0.2">
      <c r="A26" s="32"/>
      <c r="Q26" s="124">
        <f>SUM(Q14:Q25)</f>
        <v>99428</v>
      </c>
      <c r="R26" s="124">
        <f>SUM(R14:R25)</f>
        <v>99428</v>
      </c>
      <c r="S26" s="124">
        <f>SUM(S14:S25)</f>
        <v>99428</v>
      </c>
      <c r="T26" s="124">
        <f>SUM(T14:T25)</f>
        <v>0</v>
      </c>
      <c r="U26" s="149">
        <f t="shared" si="0"/>
        <v>298284</v>
      </c>
    </row>
    <row r="27" spans="1:26" s="118" customFormat="1" x14ac:dyDescent="0.2">
      <c r="A27" s="385"/>
      <c r="Q27" s="386"/>
      <c r="R27" s="139"/>
      <c r="S27" s="139"/>
      <c r="U27" s="389"/>
    </row>
    <row r="28" spans="1:26" s="118" customFormat="1" x14ac:dyDescent="0.2">
      <c r="A28" s="738" t="s">
        <v>213</v>
      </c>
      <c r="B28" s="738"/>
      <c r="C28" s="738"/>
      <c r="D28" s="738"/>
      <c r="E28" s="738"/>
      <c r="F28" s="738"/>
      <c r="G28" s="738"/>
      <c r="H28" s="738"/>
      <c r="I28" s="738"/>
      <c r="J28" s="738"/>
      <c r="K28" s="738"/>
      <c r="L28" s="738"/>
      <c r="Q28" s="139"/>
      <c r="R28" s="139"/>
      <c r="U28" s="144"/>
    </row>
    <row r="29" spans="1:26" s="118" customFormat="1" x14ac:dyDescent="0.2">
      <c r="A29" s="739" t="s">
        <v>214</v>
      </c>
      <c r="B29" s="739"/>
      <c r="C29" s="739"/>
      <c r="D29" s="740"/>
      <c r="E29" s="740"/>
      <c r="F29" s="740"/>
      <c r="G29" s="740"/>
      <c r="H29" s="740"/>
      <c r="I29" s="740"/>
      <c r="J29" s="740"/>
      <c r="K29" s="740"/>
      <c r="L29" s="740"/>
      <c r="Q29" s="139"/>
      <c r="R29" s="139"/>
      <c r="U29" s="144"/>
    </row>
    <row r="30" spans="1:26" s="118" customFormat="1" x14ac:dyDescent="0.2">
      <c r="A30" s="723" t="s">
        <v>215</v>
      </c>
      <c r="B30" s="723"/>
      <c r="C30" s="723"/>
      <c r="D30" s="723"/>
      <c r="E30" s="723"/>
      <c r="F30" s="723"/>
      <c r="G30" s="723"/>
      <c r="H30" s="723"/>
      <c r="I30" s="723"/>
      <c r="J30" s="723"/>
      <c r="K30" s="723"/>
      <c r="L30" s="723"/>
      <c r="R30" s="139"/>
      <c r="S30" s="144"/>
      <c r="T30" s="393" t="s">
        <v>216</v>
      </c>
      <c r="U30" s="144"/>
    </row>
    <row r="31" spans="1:26" s="118" customFormat="1" ht="25.5" customHeight="1" x14ac:dyDescent="0.2">
      <c r="A31" s="723" t="s">
        <v>217</v>
      </c>
      <c r="B31" s="723"/>
      <c r="C31" s="723"/>
      <c r="D31" s="723"/>
      <c r="E31" s="723"/>
      <c r="F31" s="723"/>
      <c r="G31" s="723"/>
      <c r="H31" s="723"/>
      <c r="I31" s="723"/>
      <c r="J31" s="723"/>
      <c r="K31" s="723"/>
      <c r="L31" s="723"/>
      <c r="M31" s="723"/>
      <c r="N31" s="723"/>
      <c r="R31" s="139"/>
      <c r="S31" s="144"/>
      <c r="T31" s="393" t="s">
        <v>218</v>
      </c>
      <c r="U31" s="144"/>
      <c r="Z31" s="141"/>
    </row>
    <row r="32" spans="1:26" s="118" customFormat="1" x14ac:dyDescent="0.2">
      <c r="A32" s="723" t="s">
        <v>219</v>
      </c>
      <c r="B32" s="721"/>
      <c r="C32" s="721"/>
      <c r="D32" s="721"/>
      <c r="E32" s="721"/>
      <c r="F32" s="721"/>
      <c r="G32" s="721"/>
      <c r="H32" s="721"/>
      <c r="I32" s="721"/>
      <c r="J32" s="721"/>
      <c r="K32" s="721"/>
      <c r="L32" s="721"/>
      <c r="Q32" s="140"/>
      <c r="R32" s="139"/>
      <c r="U32" s="144"/>
      <c r="Z32" s="141"/>
    </row>
    <row r="33" spans="1:25" s="118" customFormat="1" ht="27" customHeight="1" x14ac:dyDescent="0.2">
      <c r="A33" s="723" t="s">
        <v>220</v>
      </c>
      <c r="B33" s="723"/>
      <c r="C33" s="723"/>
      <c r="D33" s="723"/>
      <c r="E33" s="723"/>
      <c r="F33" s="723"/>
      <c r="G33" s="723"/>
      <c r="H33" s="723"/>
      <c r="I33" s="723"/>
      <c r="J33" s="723"/>
      <c r="K33" s="723"/>
      <c r="L33" s="723"/>
      <c r="Q33" s="139"/>
      <c r="R33" s="139"/>
      <c r="U33" s="144"/>
    </row>
    <row r="34" spans="1:25" s="118" customFormat="1" ht="12" customHeight="1" x14ac:dyDescent="0.2">
      <c r="A34" s="723" t="s">
        <v>221</v>
      </c>
      <c r="B34" s="723"/>
      <c r="C34" s="723"/>
      <c r="D34" s="723"/>
      <c r="E34" s="723"/>
      <c r="F34" s="723"/>
      <c r="G34" s="723"/>
      <c r="H34" s="723"/>
      <c r="I34" s="723"/>
      <c r="J34" s="723"/>
      <c r="K34" s="723"/>
      <c r="L34" s="142"/>
      <c r="P34" s="725" t="s">
        <v>222</v>
      </c>
      <c r="Q34" s="725"/>
      <c r="R34" s="725"/>
      <c r="S34" s="725"/>
      <c r="T34" s="725"/>
      <c r="U34" s="725"/>
      <c r="V34" s="725"/>
      <c r="W34" s="725"/>
      <c r="X34" s="725"/>
      <c r="Y34" s="725"/>
    </row>
    <row r="35" spans="1:25" s="118" customFormat="1" ht="12.75" customHeight="1" x14ac:dyDescent="0.2">
      <c r="A35" s="723" t="s">
        <v>223</v>
      </c>
      <c r="B35" s="723"/>
      <c r="C35" s="723"/>
      <c r="D35" s="723"/>
      <c r="E35" s="723"/>
      <c r="F35" s="723"/>
      <c r="G35" s="723"/>
      <c r="H35" s="723"/>
      <c r="I35" s="723"/>
      <c r="J35" s="723"/>
      <c r="K35" s="723"/>
      <c r="P35" s="725" t="s">
        <v>224</v>
      </c>
      <c r="Q35" s="725"/>
      <c r="R35" s="725"/>
      <c r="S35" s="725"/>
      <c r="T35" s="725"/>
      <c r="U35" s="725"/>
      <c r="V35" s="143" t="s">
        <v>225</v>
      </c>
      <c r="W35" s="380"/>
      <c r="X35" s="380"/>
      <c r="Y35" s="117"/>
    </row>
    <row r="36" spans="1:25" s="118" customFormat="1" ht="12.75" customHeight="1" x14ac:dyDescent="0.2">
      <c r="A36" s="723" t="s">
        <v>226</v>
      </c>
      <c r="B36" s="723"/>
      <c r="C36" s="723"/>
      <c r="D36" s="723"/>
      <c r="E36" s="723"/>
      <c r="F36" s="723"/>
      <c r="G36" s="723"/>
      <c r="H36" s="723"/>
      <c r="I36" s="723"/>
      <c r="J36" s="723"/>
      <c r="K36" s="723"/>
      <c r="L36" s="723"/>
      <c r="M36" s="723"/>
      <c r="N36" s="723"/>
      <c r="P36" s="379"/>
      <c r="Q36" s="394"/>
      <c r="R36" s="394"/>
      <c r="S36" s="379"/>
      <c r="T36" s="379"/>
      <c r="U36" s="379"/>
      <c r="V36" s="143"/>
      <c r="W36" s="380"/>
      <c r="X36" s="380"/>
      <c r="Y36" s="117"/>
    </row>
    <row r="37" spans="1:25" s="118" customFormat="1" ht="12.75" customHeight="1" x14ac:dyDescent="0.2">
      <c r="A37" s="723" t="s">
        <v>227</v>
      </c>
      <c r="B37" s="723"/>
      <c r="C37" s="723"/>
      <c r="D37" s="723"/>
      <c r="E37" s="723"/>
      <c r="F37" s="723"/>
      <c r="G37" s="723"/>
      <c r="H37" s="723"/>
      <c r="I37" s="723"/>
      <c r="J37" s="723"/>
      <c r="K37" s="723"/>
      <c r="L37" s="723"/>
      <c r="M37" s="723"/>
      <c r="N37" s="723"/>
      <c r="P37" s="725" t="s">
        <v>228</v>
      </c>
      <c r="Q37" s="725"/>
      <c r="R37" s="725"/>
      <c r="S37" s="725"/>
      <c r="T37" s="725"/>
      <c r="U37" s="725"/>
      <c r="V37" s="725"/>
      <c r="W37" s="725"/>
      <c r="X37" s="725"/>
      <c r="Y37" s="725"/>
    </row>
    <row r="38" spans="1:25" s="118" customFormat="1" ht="27.75" customHeight="1" x14ac:dyDescent="0.2">
      <c r="A38" s="723" t="s">
        <v>229</v>
      </c>
      <c r="B38" s="723"/>
      <c r="C38" s="723"/>
      <c r="D38" s="723"/>
      <c r="E38" s="723"/>
      <c r="F38" s="723"/>
      <c r="G38" s="723"/>
      <c r="H38" s="723"/>
      <c r="I38" s="723"/>
      <c r="J38" s="723"/>
      <c r="K38" s="723"/>
      <c r="L38" s="723"/>
      <c r="M38" s="723"/>
      <c r="N38" s="723"/>
      <c r="P38" s="725" t="s">
        <v>230</v>
      </c>
      <c r="Q38" s="725"/>
      <c r="R38" s="725"/>
      <c r="S38" s="725"/>
      <c r="T38" s="725"/>
      <c r="U38" s="725"/>
      <c r="V38" s="372" t="s">
        <v>828</v>
      </c>
      <c r="W38" s="372" t="s">
        <v>829</v>
      </c>
      <c r="X38" s="372" t="s">
        <v>830</v>
      </c>
      <c r="Y38" s="372" t="s">
        <v>232</v>
      </c>
    </row>
    <row r="39" spans="1:25" s="118" customFormat="1" ht="12.75" customHeight="1" x14ac:dyDescent="0.2">
      <c r="A39" s="723" t="s">
        <v>233</v>
      </c>
      <c r="B39" s="723"/>
      <c r="C39" s="723"/>
      <c r="D39" s="723"/>
      <c r="E39" s="723"/>
      <c r="F39" s="723"/>
      <c r="G39" s="723"/>
      <c r="H39" s="723"/>
      <c r="I39" s="723"/>
      <c r="J39" s="723"/>
      <c r="K39" s="723"/>
      <c r="L39" s="723"/>
      <c r="M39" s="723"/>
      <c r="N39" s="723"/>
      <c r="P39" s="722" t="s">
        <v>234</v>
      </c>
      <c r="Q39" s="722"/>
      <c r="R39" s="722"/>
      <c r="S39" s="722"/>
      <c r="T39" s="722"/>
      <c r="U39" s="722"/>
      <c r="V39" s="143">
        <v>0</v>
      </c>
      <c r="W39" s="143">
        <v>0</v>
      </c>
      <c r="X39" s="143">
        <v>0</v>
      </c>
      <c r="Y39" s="143">
        <v>0</v>
      </c>
    </row>
    <row r="40" spans="1:25" s="120" customFormat="1" ht="12.75" customHeight="1" x14ac:dyDescent="0.2">
      <c r="A40" s="723" t="s">
        <v>235</v>
      </c>
      <c r="B40" s="723"/>
      <c r="C40" s="723"/>
      <c r="D40" s="723"/>
      <c r="E40" s="723"/>
      <c r="F40" s="723"/>
      <c r="G40" s="723"/>
      <c r="H40" s="723"/>
      <c r="I40" s="723"/>
      <c r="J40" s="723"/>
      <c r="K40" s="723"/>
      <c r="L40" s="723"/>
      <c r="M40" s="723"/>
      <c r="N40" s="723"/>
      <c r="P40" s="722" t="s">
        <v>236</v>
      </c>
      <c r="Q40" s="722"/>
      <c r="R40" s="722"/>
      <c r="S40" s="722"/>
      <c r="T40" s="722"/>
      <c r="U40" s="722"/>
      <c r="V40" s="143">
        <v>0</v>
      </c>
      <c r="W40" s="143">
        <v>0</v>
      </c>
      <c r="X40" s="143">
        <v>0</v>
      </c>
      <c r="Y40" s="143">
        <v>0</v>
      </c>
    </row>
    <row r="41" spans="1:25" s="120" customFormat="1" ht="12.75" customHeight="1" x14ac:dyDescent="0.2">
      <c r="A41" s="724" t="s">
        <v>734</v>
      </c>
      <c r="B41" s="724"/>
      <c r="C41" s="724"/>
      <c r="D41" s="724"/>
      <c r="E41" s="724"/>
      <c r="F41" s="724"/>
      <c r="G41" s="724"/>
      <c r="H41" s="724"/>
      <c r="I41" s="724"/>
      <c r="J41" s="724"/>
      <c r="K41" s="724"/>
      <c r="L41" s="724"/>
      <c r="M41" s="724"/>
      <c r="N41" s="724"/>
      <c r="P41" s="722" t="s">
        <v>237</v>
      </c>
      <c r="Q41" s="722"/>
      <c r="R41" s="722"/>
      <c r="S41" s="722"/>
      <c r="T41" s="722"/>
      <c r="U41" s="722"/>
      <c r="V41" s="380">
        <f>Q26</f>
        <v>99428</v>
      </c>
      <c r="W41" s="380">
        <f>R26</f>
        <v>99428</v>
      </c>
      <c r="X41" s="380">
        <f>S26</f>
        <v>99428</v>
      </c>
      <c r="Y41" s="380">
        <f>T26</f>
        <v>0</v>
      </c>
    </row>
    <row r="42" spans="1:25" s="120" customFormat="1" ht="12.75" customHeight="1" x14ac:dyDescent="0.2">
      <c r="A42" s="119"/>
      <c r="B42" s="119"/>
      <c r="C42" s="119"/>
      <c r="D42" s="119"/>
      <c r="E42" s="119"/>
      <c r="F42" s="119"/>
      <c r="G42" s="119"/>
      <c r="H42" s="119"/>
      <c r="I42" s="119"/>
      <c r="J42" s="119"/>
      <c r="K42" s="119"/>
      <c r="L42" s="119"/>
      <c r="M42" s="119"/>
      <c r="N42" s="119"/>
      <c r="P42" s="722" t="s">
        <v>238</v>
      </c>
      <c r="Q42" s="722"/>
      <c r="R42" s="722"/>
      <c r="S42" s="722"/>
      <c r="T42" s="722"/>
      <c r="U42" s="722"/>
      <c r="V42" s="143">
        <v>0</v>
      </c>
      <c r="W42" s="143">
        <v>0</v>
      </c>
      <c r="X42" s="143">
        <v>0</v>
      </c>
      <c r="Y42" s="143">
        <v>0</v>
      </c>
    </row>
    <row r="43" spans="1:25" s="118" customFormat="1" ht="12" customHeight="1" x14ac:dyDescent="0.2">
      <c r="A43" s="144" t="s">
        <v>239</v>
      </c>
      <c r="P43" s="722" t="s">
        <v>240</v>
      </c>
      <c r="Q43" s="722"/>
      <c r="R43" s="722"/>
      <c r="S43" s="722"/>
      <c r="T43" s="722"/>
      <c r="U43" s="722"/>
      <c r="V43" s="143">
        <v>0</v>
      </c>
      <c r="W43" s="143">
        <v>0</v>
      </c>
      <c r="X43" s="143">
        <v>0</v>
      </c>
      <c r="Y43" s="143">
        <v>0</v>
      </c>
    </row>
    <row r="44" spans="1:25" s="118" customFormat="1" ht="12.75" customHeight="1" x14ac:dyDescent="0.2">
      <c r="A44" s="721" t="s">
        <v>241</v>
      </c>
      <c r="B44" s="721"/>
      <c r="J44" s="145"/>
      <c r="P44" s="722" t="s">
        <v>242</v>
      </c>
      <c r="Q44" s="722"/>
      <c r="R44" s="722"/>
      <c r="S44" s="722"/>
      <c r="T44" s="722"/>
      <c r="U44" s="722"/>
      <c r="V44" s="143">
        <v>0</v>
      </c>
      <c r="W44" s="143">
        <v>0</v>
      </c>
      <c r="X44" s="143">
        <v>0</v>
      </c>
      <c r="Y44" s="143">
        <v>0</v>
      </c>
    </row>
    <row r="45" spans="1:25" s="118" customFormat="1" x14ac:dyDescent="0.2">
      <c r="A45" s="721" t="s">
        <v>243</v>
      </c>
      <c r="B45" s="721"/>
      <c r="Q45" s="139"/>
      <c r="R45" s="139"/>
      <c r="U45" s="144"/>
    </row>
    <row r="46" spans="1:25" s="118" customFormat="1" ht="12.75" customHeight="1" x14ac:dyDescent="0.2">
      <c r="A46" s="721" t="s">
        <v>244</v>
      </c>
      <c r="B46" s="721"/>
      <c r="Q46" s="139"/>
      <c r="R46" s="139"/>
      <c r="U46" s="144"/>
    </row>
    <row r="47" spans="1:25" s="118" customFormat="1" ht="12.75" customHeight="1" x14ac:dyDescent="0.2">
      <c r="Q47" s="139"/>
      <c r="R47" s="139"/>
      <c r="U47" s="144"/>
    </row>
    <row r="48" spans="1:25" s="118" customFormat="1" ht="12.75" customHeight="1" x14ac:dyDescent="0.2">
      <c r="A48" s="146" t="s">
        <v>245</v>
      </c>
      <c r="B48" s="120"/>
      <c r="C48" s="120"/>
      <c r="D48" s="120"/>
      <c r="Q48" s="139"/>
      <c r="R48" s="139"/>
      <c r="U48" s="144"/>
      <c r="X48" s="120"/>
      <c r="Y48" s="120"/>
    </row>
    <row r="49" spans="1:25" s="120" customFormat="1" ht="14.25" customHeight="1" x14ac:dyDescent="0.2">
      <c r="A49" s="720" t="s">
        <v>246</v>
      </c>
      <c r="B49" s="720"/>
      <c r="C49" s="720"/>
      <c r="D49" s="720"/>
      <c r="E49" s="119"/>
      <c r="F49" s="119"/>
      <c r="G49" s="119"/>
      <c r="H49" s="119"/>
      <c r="I49" s="119"/>
      <c r="J49" s="119"/>
      <c r="K49" s="119"/>
      <c r="L49" s="119"/>
      <c r="M49" s="119"/>
      <c r="O49" s="118"/>
      <c r="P49" s="118"/>
      <c r="Q49" s="139"/>
      <c r="R49" s="139"/>
      <c r="S49" s="118"/>
      <c r="T49" s="118"/>
      <c r="U49" s="144"/>
      <c r="V49" s="118"/>
      <c r="W49" s="118"/>
      <c r="X49" s="118"/>
      <c r="Y49" s="118"/>
    </row>
    <row r="50" spans="1:25" s="118" customFormat="1" ht="14.25" customHeight="1" x14ac:dyDescent="0.2">
      <c r="A50" s="720" t="s">
        <v>247</v>
      </c>
      <c r="B50" s="720"/>
      <c r="C50" s="720"/>
      <c r="D50" s="720"/>
      <c r="Q50" s="139"/>
      <c r="R50" s="139"/>
      <c r="U50" s="144"/>
    </row>
    <row r="51" spans="1:25" s="118" customFormat="1" ht="14.25" customHeight="1" x14ac:dyDescent="0.2">
      <c r="A51" s="720" t="s">
        <v>248</v>
      </c>
      <c r="B51" s="720"/>
      <c r="C51" s="720"/>
      <c r="D51" s="720"/>
      <c r="J51" s="145"/>
      <c r="Q51" s="139"/>
      <c r="R51" s="139"/>
      <c r="U51" s="144"/>
    </row>
    <row r="52" spans="1:25" s="118" customFormat="1" ht="14.25" customHeight="1" x14ac:dyDescent="0.2">
      <c r="A52" s="720" t="s">
        <v>249</v>
      </c>
      <c r="B52" s="720"/>
      <c r="C52" s="720"/>
      <c r="D52" s="720"/>
      <c r="Q52" s="139"/>
      <c r="R52" s="139"/>
      <c r="U52" s="144"/>
    </row>
    <row r="53" spans="1:25" s="118" customFormat="1" ht="14.25" customHeight="1" x14ac:dyDescent="0.2">
      <c r="A53" s="720" t="s">
        <v>250</v>
      </c>
      <c r="B53" s="720"/>
      <c r="C53" s="720"/>
      <c r="D53" s="720"/>
      <c r="Q53" s="139"/>
      <c r="R53" s="139"/>
      <c r="U53" s="144"/>
    </row>
    <row r="54" spans="1:25" s="118" customFormat="1" x14ac:dyDescent="0.2">
      <c r="Q54" s="139"/>
      <c r="R54" s="139"/>
      <c r="U54" s="144"/>
    </row>
    <row r="55" spans="1:25" s="118" customFormat="1" x14ac:dyDescent="0.2">
      <c r="Q55" s="139"/>
      <c r="R55" s="139"/>
      <c r="U55" s="144"/>
    </row>
    <row r="56" spans="1:25" s="118" customFormat="1" x14ac:dyDescent="0.2">
      <c r="Q56" s="139"/>
      <c r="R56" s="139"/>
      <c r="U56" s="144"/>
      <c r="Y56" s="41"/>
    </row>
    <row r="57" spans="1:25" s="118" customFormat="1" x14ac:dyDescent="0.2">
      <c r="Q57" s="139"/>
      <c r="R57" s="139"/>
      <c r="U57" s="144"/>
      <c r="Y57" s="41"/>
    </row>
    <row r="58" spans="1:25" s="118" customFormat="1" x14ac:dyDescent="0.2">
      <c r="Q58" s="139"/>
      <c r="R58" s="139"/>
      <c r="U58" s="144"/>
      <c r="Y58" s="41"/>
    </row>
    <row r="59" spans="1:25" s="118" customFormat="1" x14ac:dyDescent="0.2">
      <c r="Q59" s="139"/>
      <c r="R59" s="139"/>
      <c r="U59" s="144"/>
      <c r="Y59" s="41"/>
    </row>
    <row r="60" spans="1:25" s="118" customFormat="1" x14ac:dyDescent="0.2">
      <c r="Q60" s="139"/>
      <c r="R60" s="139"/>
      <c r="U60" s="144"/>
      <c r="Y60" s="41"/>
    </row>
    <row r="61" spans="1:25" s="118" customFormat="1" x14ac:dyDescent="0.2">
      <c r="Q61" s="139"/>
      <c r="R61" s="139"/>
      <c r="U61" s="144"/>
      <c r="Y61" s="41"/>
    </row>
    <row r="62" spans="1:25" s="118" customFormat="1" x14ac:dyDescent="0.2">
      <c r="Q62" s="139"/>
      <c r="R62" s="139"/>
      <c r="U62" s="144"/>
      <c r="Y62" s="41"/>
    </row>
    <row r="63" spans="1:25" s="118" customFormat="1" x14ac:dyDescent="0.2">
      <c r="Q63" s="139"/>
      <c r="R63" s="139"/>
      <c r="U63" s="144"/>
      <c r="Y63" s="41"/>
    </row>
    <row r="64" spans="1:25" s="118" customFormat="1" x14ac:dyDescent="0.2">
      <c r="Q64" s="139"/>
      <c r="R64" s="139"/>
      <c r="U64" s="144"/>
      <c r="Y64" s="41"/>
    </row>
    <row r="65" spans="17:25" s="118" customFormat="1" x14ac:dyDescent="0.2">
      <c r="Q65" s="139"/>
      <c r="R65" s="139"/>
      <c r="U65" s="144"/>
      <c r="Y65" s="41"/>
    </row>
    <row r="66" spans="17:25" s="118" customFormat="1" x14ac:dyDescent="0.2">
      <c r="Q66" s="139"/>
      <c r="R66" s="139"/>
      <c r="U66" s="144"/>
      <c r="Y66" s="41"/>
    </row>
    <row r="67" spans="17:25" s="118" customFormat="1" x14ac:dyDescent="0.2">
      <c r="Q67" s="139"/>
      <c r="R67" s="139"/>
      <c r="U67" s="144"/>
      <c r="Y67" s="41"/>
    </row>
    <row r="68" spans="17:25" s="118" customFormat="1" x14ac:dyDescent="0.2">
      <c r="Q68" s="139"/>
      <c r="R68" s="139"/>
      <c r="U68" s="144"/>
      <c r="Y68" s="41"/>
    </row>
    <row r="69" spans="17:25" s="118" customFormat="1" x14ac:dyDescent="0.2">
      <c r="Q69" s="139"/>
      <c r="R69" s="139"/>
      <c r="U69" s="144"/>
      <c r="Y69" s="41"/>
    </row>
    <row r="70" spans="17:25" s="118" customFormat="1" x14ac:dyDescent="0.2">
      <c r="Q70" s="139"/>
      <c r="R70" s="139"/>
      <c r="U70" s="144"/>
      <c r="Y70" s="41"/>
    </row>
    <row r="71" spans="17:25" s="118" customFormat="1" x14ac:dyDescent="0.2">
      <c r="Q71" s="139"/>
      <c r="R71" s="139"/>
      <c r="U71" s="144"/>
      <c r="Y71" s="41"/>
    </row>
    <row r="72" spans="17:25" s="118" customFormat="1" x14ac:dyDescent="0.2">
      <c r="Q72" s="139"/>
      <c r="R72" s="139"/>
      <c r="U72" s="144"/>
      <c r="Y72" s="41"/>
    </row>
    <row r="73" spans="17:25" s="118" customFormat="1" x14ac:dyDescent="0.2">
      <c r="Q73" s="139"/>
      <c r="R73" s="139"/>
      <c r="U73" s="144"/>
      <c r="Y73" s="41"/>
    </row>
    <row r="74" spans="17:25" s="118" customFormat="1" x14ac:dyDescent="0.2">
      <c r="Q74" s="139"/>
      <c r="R74" s="139"/>
      <c r="U74" s="144"/>
      <c r="Y74" s="41"/>
    </row>
    <row r="75" spans="17:25" s="118" customFormat="1" x14ac:dyDescent="0.2">
      <c r="Q75" s="139"/>
      <c r="R75" s="139"/>
      <c r="U75" s="144"/>
      <c r="Y75" s="41"/>
    </row>
    <row r="76" spans="17:25" s="118" customFormat="1" x14ac:dyDescent="0.2">
      <c r="Q76" s="139"/>
      <c r="R76" s="139"/>
      <c r="U76" s="144"/>
      <c r="Y76" s="41"/>
    </row>
    <row r="77" spans="17:25" s="118" customFormat="1" x14ac:dyDescent="0.2">
      <c r="Q77" s="139"/>
      <c r="R77" s="139"/>
      <c r="U77" s="144"/>
      <c r="Y77" s="41"/>
    </row>
    <row r="78" spans="17:25" s="118" customFormat="1" x14ac:dyDescent="0.2">
      <c r="Q78" s="139"/>
      <c r="R78" s="139"/>
      <c r="U78" s="144"/>
      <c r="Y78" s="41"/>
    </row>
    <row r="79" spans="17:25" s="118" customFormat="1" x14ac:dyDescent="0.2">
      <c r="Q79" s="139"/>
      <c r="R79" s="139"/>
      <c r="U79" s="144"/>
      <c r="Y79" s="41"/>
    </row>
  </sheetData>
  <mergeCells count="65">
    <mergeCell ref="A53:D53"/>
    <mergeCell ref="A45:B45"/>
    <mergeCell ref="A46:B46"/>
    <mergeCell ref="A49:D49"/>
    <mergeCell ref="A50:D50"/>
    <mergeCell ref="A51:D51"/>
    <mergeCell ref="A52:D52"/>
    <mergeCell ref="A41:N41"/>
    <mergeCell ref="P41:U41"/>
    <mergeCell ref="P42:U42"/>
    <mergeCell ref="P43:U43"/>
    <mergeCell ref="A44:B44"/>
    <mergeCell ref="P44:U44"/>
    <mergeCell ref="A38:N38"/>
    <mergeCell ref="P38:U38"/>
    <mergeCell ref="A39:N39"/>
    <mergeCell ref="P39:U39"/>
    <mergeCell ref="A40:N40"/>
    <mergeCell ref="P40:U40"/>
    <mergeCell ref="A37:N37"/>
    <mergeCell ref="P37:Y37"/>
    <mergeCell ref="A28:L28"/>
    <mergeCell ref="A29:L29"/>
    <mergeCell ref="A30:L30"/>
    <mergeCell ref="A31:N31"/>
    <mergeCell ref="A32:L32"/>
    <mergeCell ref="A33:L33"/>
    <mergeCell ref="A34:K34"/>
    <mergeCell ref="P34:Y34"/>
    <mergeCell ref="A35:K35"/>
    <mergeCell ref="P35:U35"/>
    <mergeCell ref="A36:N36"/>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ageMargins left="0.70866141732283472" right="0.70866141732283472" top="0" bottom="0" header="0.31496062992125984" footer="0.31496062992125984"/>
  <pageSetup paperSize="8" scale="2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BFF"/>
    <pageSetUpPr fitToPage="1"/>
  </sheetPr>
  <dimension ref="A1:N15"/>
  <sheetViews>
    <sheetView zoomScale="75" zoomScaleNormal="75" workbookViewId="0">
      <pane ySplit="2" topLeftCell="A3" activePane="bottomLeft" state="frozen"/>
      <selection pane="bottomLeft" activeCell="C3" sqref="C3"/>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customWidth="1"/>
    <col min="10" max="10" width="21.42578125" style="61" customWidth="1"/>
    <col min="11" max="11" width="17.42578125" style="169" customWidth="1"/>
    <col min="12" max="13" width="26" style="169" customWidth="1"/>
    <col min="14" max="14" width="34.28515625" style="6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x14ac:dyDescent="0.2">
      <c r="A2" s="61"/>
      <c r="B2" s="59"/>
      <c r="C2" s="59"/>
      <c r="D2" s="59"/>
      <c r="E2" s="59"/>
      <c r="F2" s="167"/>
    </row>
    <row r="3" spans="1:14" s="198" customFormat="1" ht="18.75" x14ac:dyDescent="0.3">
      <c r="A3" s="496" t="s">
        <v>887</v>
      </c>
      <c r="B3" s="497" t="e">
        <f>SUM(#REF!)</f>
        <v>#REF!</v>
      </c>
      <c r="C3" s="497" t="e">
        <f>SUM(#REF!)</f>
        <v>#REF!</v>
      </c>
      <c r="D3" s="497" t="e">
        <f>SUM(#REF!)</f>
        <v>#REF!</v>
      </c>
      <c r="E3" s="497" t="e">
        <f>SUM(#REF!)</f>
        <v>#REF!</v>
      </c>
      <c r="F3" s="498"/>
      <c r="G3" s="499"/>
      <c r="H3" s="498"/>
      <c r="I3" s="498"/>
      <c r="J3" s="498" t="e">
        <f>SUM(#REF!)</f>
        <v>#REF!</v>
      </c>
      <c r="K3" s="498" t="e">
        <f>SUM(#REF!)</f>
        <v>#REF!</v>
      </c>
      <c r="L3" s="498" t="e">
        <f>SUM(#REF!)</f>
        <v>#REF!</v>
      </c>
      <c r="M3" s="498" t="e">
        <f>SUM(#REF!)</f>
        <v>#REF!</v>
      </c>
      <c r="N3" s="498"/>
    </row>
    <row r="4" spans="1:14" s="68" customFormat="1" ht="31.5" x14ac:dyDescent="0.25">
      <c r="A4" s="500" t="s">
        <v>878</v>
      </c>
      <c r="B4" s="501"/>
      <c r="C4" s="501"/>
      <c r="D4" s="501"/>
      <c r="E4" s="501"/>
      <c r="F4" s="501"/>
      <c r="G4" s="502"/>
      <c r="H4" s="501"/>
      <c r="I4" s="501"/>
      <c r="J4" s="501" t="s">
        <v>509</v>
      </c>
      <c r="K4" s="501" t="e">
        <f>SUMIF(#REF!,$J$4,#REF!)</f>
        <v>#REF!</v>
      </c>
      <c r="L4" s="501" t="e">
        <f>SUMIF(#REF!,$J$4,#REF!)</f>
        <v>#REF!</v>
      </c>
      <c r="M4" s="501" t="e">
        <f>SUMIF(#REF!,$J$4,#REF!)</f>
        <v>#REF!</v>
      </c>
      <c r="N4" s="501"/>
    </row>
    <row r="5" spans="1:14" ht="30" x14ac:dyDescent="0.25">
      <c r="A5" s="62" t="s">
        <v>531</v>
      </c>
      <c r="B5" s="63" t="s">
        <v>498</v>
      </c>
      <c r="C5" s="64">
        <v>2024</v>
      </c>
      <c r="D5" s="64">
        <v>2025</v>
      </c>
      <c r="E5" s="64">
        <v>2026</v>
      </c>
      <c r="F5" s="62" t="s">
        <v>499</v>
      </c>
      <c r="G5" s="173" t="s">
        <v>500</v>
      </c>
      <c r="H5" s="174"/>
      <c r="I5" s="174"/>
      <c r="J5" s="174" t="s">
        <v>503</v>
      </c>
      <c r="K5" s="175" t="s">
        <v>504</v>
      </c>
      <c r="L5" s="175" t="s">
        <v>505</v>
      </c>
      <c r="M5" s="175" t="s">
        <v>506</v>
      </c>
      <c r="N5" s="199" t="s">
        <v>507</v>
      </c>
    </row>
    <row r="6" spans="1:14" s="68" customFormat="1" ht="15.75" x14ac:dyDescent="0.25">
      <c r="A6" s="69" t="s">
        <v>263</v>
      </c>
      <c r="B6" s="70">
        <f>SUM(C6:E6)</f>
        <v>0</v>
      </c>
      <c r="C6" s="71">
        <v>0</v>
      </c>
      <c r="D6" s="71">
        <v>0</v>
      </c>
      <c r="E6" s="71">
        <v>0</v>
      </c>
      <c r="F6" s="177"/>
      <c r="G6" s="178" t="s">
        <v>533</v>
      </c>
      <c r="H6" s="67"/>
      <c r="I6" s="180"/>
      <c r="J6" s="184">
        <f>C6</f>
        <v>0</v>
      </c>
      <c r="K6" s="185">
        <f>J6</f>
        <v>0</v>
      </c>
      <c r="L6" s="182">
        <f>K6</f>
        <v>0</v>
      </c>
      <c r="M6" s="182">
        <f>L6</f>
        <v>0</v>
      </c>
      <c r="N6" s="67" t="s">
        <v>888</v>
      </c>
    </row>
    <row r="7" spans="1:14" s="68" customFormat="1" ht="15.75" x14ac:dyDescent="0.25">
      <c r="A7" s="69" t="s">
        <v>261</v>
      </c>
      <c r="B7" s="70">
        <f>SUM(C7:E7)</f>
        <v>0</v>
      </c>
      <c r="C7" s="71">
        <v>0</v>
      </c>
      <c r="D7" s="71">
        <v>0</v>
      </c>
      <c r="E7" s="71">
        <v>0</v>
      </c>
      <c r="F7" s="177"/>
      <c r="G7" s="178" t="s">
        <v>533</v>
      </c>
      <c r="H7" s="67"/>
      <c r="I7" s="180"/>
      <c r="J7" s="184">
        <f>C7</f>
        <v>0</v>
      </c>
      <c r="K7" s="185">
        <f t="shared" ref="K7:M9" si="0">J7</f>
        <v>0</v>
      </c>
      <c r="L7" s="182">
        <f t="shared" si="0"/>
        <v>0</v>
      </c>
      <c r="M7" s="182">
        <f t="shared" si="0"/>
        <v>0</v>
      </c>
      <c r="N7" s="67" t="s">
        <v>889</v>
      </c>
    </row>
    <row r="8" spans="1:14" s="68" customFormat="1" ht="15.75" x14ac:dyDescent="0.25">
      <c r="A8" s="69" t="s">
        <v>262</v>
      </c>
      <c r="B8" s="70">
        <f t="shared" ref="B8:B9" si="1">SUM(C8:E8)</f>
        <v>0</v>
      </c>
      <c r="C8" s="71">
        <v>0</v>
      </c>
      <c r="D8" s="71">
        <v>0</v>
      </c>
      <c r="E8" s="71">
        <v>0</v>
      </c>
      <c r="F8" s="177"/>
      <c r="G8" s="178" t="s">
        <v>533</v>
      </c>
      <c r="H8" s="67"/>
      <c r="I8" s="180"/>
      <c r="J8" s="184">
        <f>C8</f>
        <v>0</v>
      </c>
      <c r="K8" s="185">
        <f t="shared" si="0"/>
        <v>0</v>
      </c>
      <c r="L8" s="182">
        <f t="shared" si="0"/>
        <v>0</v>
      </c>
      <c r="M8" s="182">
        <f t="shared" si="0"/>
        <v>0</v>
      </c>
      <c r="N8" s="67" t="s">
        <v>890</v>
      </c>
    </row>
    <row r="9" spans="1:14" s="68" customFormat="1" ht="15.75" x14ac:dyDescent="0.25">
      <c r="A9" s="69" t="s">
        <v>884</v>
      </c>
      <c r="B9" s="70">
        <f t="shared" si="1"/>
        <v>0</v>
      </c>
      <c r="C9" s="71">
        <v>0</v>
      </c>
      <c r="D9" s="71">
        <v>0</v>
      </c>
      <c r="E9" s="71">
        <v>0</v>
      </c>
      <c r="F9" s="177"/>
      <c r="G9" s="178" t="s">
        <v>533</v>
      </c>
      <c r="H9" s="67"/>
      <c r="I9" s="180"/>
      <c r="J9" s="184">
        <f>C9</f>
        <v>0</v>
      </c>
      <c r="K9" s="185">
        <f t="shared" si="0"/>
        <v>0</v>
      </c>
      <c r="L9" s="182">
        <f t="shared" si="0"/>
        <v>0</v>
      </c>
      <c r="M9" s="182">
        <f t="shared" si="0"/>
        <v>0</v>
      </c>
      <c r="N9" s="67" t="s">
        <v>888</v>
      </c>
    </row>
    <row r="10" spans="1:14" s="198" customFormat="1" ht="37.5" x14ac:dyDescent="0.3">
      <c r="A10" s="496" t="s">
        <v>891</v>
      </c>
      <c r="B10" s="497">
        <f>SUM(B6:B9)</f>
        <v>0</v>
      </c>
      <c r="C10" s="497">
        <f t="shared" ref="C10:E10" si="2">SUM(C6:C9)</f>
        <v>0</v>
      </c>
      <c r="D10" s="497">
        <f t="shared" si="2"/>
        <v>0</v>
      </c>
      <c r="E10" s="497">
        <f t="shared" si="2"/>
        <v>0</v>
      </c>
      <c r="F10" s="498"/>
      <c r="G10" s="499"/>
      <c r="H10" s="498"/>
      <c r="I10" s="498"/>
      <c r="J10" s="497"/>
      <c r="K10" s="497">
        <f>SUM(K6:K9)</f>
        <v>0</v>
      </c>
      <c r="L10" s="497">
        <f t="shared" ref="L10:M10" si="3">SUM(L6:L9)</f>
        <v>0</v>
      </c>
      <c r="M10" s="497">
        <f t="shared" si="3"/>
        <v>0</v>
      </c>
      <c r="N10" s="498"/>
    </row>
    <row r="11" spans="1:14" s="205" customFormat="1" ht="15.75" x14ac:dyDescent="0.25">
      <c r="A11" s="201"/>
      <c r="B11" s="202">
        <f t="shared" ref="B11" si="4">SUM(C11:E11)</f>
        <v>0</v>
      </c>
      <c r="C11" s="202"/>
      <c r="D11" s="202"/>
      <c r="E11" s="202"/>
      <c r="F11" s="202"/>
      <c r="G11" s="203"/>
      <c r="H11" s="204"/>
      <c r="I11" s="204"/>
      <c r="J11" s="204"/>
      <c r="K11" s="204"/>
      <c r="L11" s="204"/>
      <c r="M11" s="204"/>
      <c r="N11" s="202"/>
    </row>
    <row r="12" spans="1:14" ht="51.75" x14ac:dyDescent="0.25">
      <c r="A12" s="62" t="s">
        <v>497</v>
      </c>
      <c r="B12" s="63" t="s">
        <v>498</v>
      </c>
      <c r="C12" s="64">
        <v>2024</v>
      </c>
      <c r="D12" s="64">
        <v>2025</v>
      </c>
      <c r="E12" s="64">
        <v>2026</v>
      </c>
      <c r="F12" s="62" t="s">
        <v>499</v>
      </c>
      <c r="G12" s="173" t="s">
        <v>500</v>
      </c>
      <c r="H12" s="174" t="s">
        <v>501</v>
      </c>
      <c r="I12" s="174" t="s">
        <v>502</v>
      </c>
      <c r="J12" s="174" t="s">
        <v>503</v>
      </c>
      <c r="K12" s="175" t="s">
        <v>504</v>
      </c>
      <c r="L12" s="175" t="s">
        <v>505</v>
      </c>
      <c r="M12" s="175" t="s">
        <v>506</v>
      </c>
      <c r="N12" s="199" t="s">
        <v>507</v>
      </c>
    </row>
    <row r="13" spans="1:14" ht="30" x14ac:dyDescent="0.25">
      <c r="A13" s="486"/>
      <c r="B13" s="487">
        <f>SUM(C13:E13)</f>
        <v>0</v>
      </c>
      <c r="C13" s="503"/>
      <c r="D13" s="503"/>
      <c r="E13" s="503"/>
      <c r="F13" s="486"/>
      <c r="G13" s="504" t="s">
        <v>511</v>
      </c>
      <c r="H13" s="505">
        <v>0.2</v>
      </c>
      <c r="I13" s="180"/>
      <c r="J13" s="506">
        <f>C13*H13</f>
        <v>0</v>
      </c>
      <c r="K13" s="506">
        <f>J13</f>
        <v>0</v>
      </c>
      <c r="L13" s="506">
        <f>J13</f>
        <v>0</v>
      </c>
      <c r="M13" s="486">
        <f>L13</f>
        <v>0</v>
      </c>
      <c r="N13" s="489"/>
    </row>
    <row r="14" spans="1:14" ht="26.25" x14ac:dyDescent="0.25">
      <c r="A14" s="486"/>
      <c r="B14" s="487">
        <f t="shared" ref="B14:B15" si="5">SUM(C14:E14)</f>
        <v>0</v>
      </c>
      <c r="C14" s="503"/>
      <c r="D14" s="503"/>
      <c r="E14" s="503"/>
      <c r="F14" s="486"/>
      <c r="G14" s="178" t="s">
        <v>509</v>
      </c>
      <c r="H14" s="486"/>
      <c r="I14" s="180"/>
      <c r="J14" s="486">
        <f>C14*H14</f>
        <v>0</v>
      </c>
      <c r="K14" s="486">
        <f>J14</f>
        <v>0</v>
      </c>
      <c r="L14" s="486">
        <f t="shared" ref="L14:M14" si="6">K14</f>
        <v>0</v>
      </c>
      <c r="M14" s="486">
        <f t="shared" si="6"/>
        <v>0</v>
      </c>
      <c r="N14" s="489"/>
    </row>
    <row r="15" spans="1:14" ht="15" x14ac:dyDescent="0.25">
      <c r="A15" s="486"/>
      <c r="B15" s="487">
        <f t="shared" si="5"/>
        <v>0</v>
      </c>
      <c r="C15" s="503"/>
      <c r="D15" s="503"/>
      <c r="E15" s="503"/>
      <c r="F15" s="486"/>
      <c r="G15" s="504"/>
      <c r="H15" s="486"/>
      <c r="I15" s="180"/>
      <c r="J15" s="486">
        <f>C15*H15</f>
        <v>0</v>
      </c>
      <c r="K15" s="486">
        <f t="shared" ref="K15:M15" si="7">J15</f>
        <v>0</v>
      </c>
      <c r="L15" s="486">
        <f t="shared" si="7"/>
        <v>0</v>
      </c>
      <c r="M15" s="486">
        <f t="shared" si="7"/>
        <v>0</v>
      </c>
      <c r="N15" s="489"/>
    </row>
  </sheetData>
  <pageMargins left="0.70866141732283472" right="0.70866141732283472" top="0.74803149606299213" bottom="0.74803149606299213" header="0.31496062992125984" footer="0.31496062992125984"/>
  <pageSetup paperSize="8"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Y66"/>
  <sheetViews>
    <sheetView topLeftCell="A5" zoomScale="70" zoomScaleNormal="70" workbookViewId="0">
      <selection activeCell="J32" sqref="J32:J33"/>
    </sheetView>
  </sheetViews>
  <sheetFormatPr defaultRowHeight="12.75" x14ac:dyDescent="0.2"/>
  <cols>
    <col min="1" max="2" width="17.85546875" style="54" customWidth="1"/>
    <col min="3"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152" t="s">
        <v>746</v>
      </c>
      <c r="D7" s="29" t="s">
        <v>116</v>
      </c>
      <c r="E7" s="397" t="s">
        <v>747</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55"/>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55"/>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25.5" x14ac:dyDescent="0.25">
      <c r="A10" s="366" t="s">
        <v>671</v>
      </c>
      <c r="B10" s="148">
        <v>1</v>
      </c>
      <c r="C10" s="57" t="s">
        <v>134</v>
      </c>
      <c r="D10" s="57" t="s">
        <v>844</v>
      </c>
      <c r="E10" s="368"/>
      <c r="F10" s="384"/>
      <c r="G10" s="384"/>
      <c r="H10" s="384"/>
      <c r="I10" s="384"/>
      <c r="J10" s="384"/>
      <c r="K10" s="384"/>
      <c r="L10" s="384"/>
      <c r="M10" s="384"/>
      <c r="N10" s="486"/>
      <c r="O10" s="126">
        <v>1</v>
      </c>
      <c r="P10" s="147"/>
      <c r="Q10" s="147"/>
      <c r="R10" s="147"/>
      <c r="S10" s="122"/>
      <c r="T10" s="30">
        <f t="shared" ref="T10" si="0">SUM(P10:S10)</f>
        <v>0</v>
      </c>
      <c r="U10" s="415"/>
      <c r="V10" s="415"/>
      <c r="W10" s="415"/>
      <c r="X10" s="415"/>
      <c r="Y10" s="40"/>
    </row>
    <row r="11" spans="1:25" s="118" customFormat="1" ht="15" x14ac:dyDescent="0.2">
      <c r="A11" s="158" t="s">
        <v>213</v>
      </c>
      <c r="B11" s="158"/>
      <c r="C11" s="158"/>
      <c r="D11" s="158"/>
      <c r="E11" s="150"/>
      <c r="F11" s="158"/>
      <c r="G11" s="158"/>
      <c r="H11" s="158"/>
      <c r="I11" s="158"/>
      <c r="J11" s="158"/>
      <c r="K11" s="158"/>
      <c r="L11" s="158"/>
      <c r="M11" s="158"/>
      <c r="N11" s="158"/>
      <c r="O11" s="158"/>
      <c r="P11" s="419">
        <f>SUM(P10:P10)</f>
        <v>0</v>
      </c>
      <c r="Q11" s="419">
        <f>SUM(Q10:Q10)</f>
        <v>0</v>
      </c>
      <c r="R11" s="419">
        <f>SUM(R10:R10)</f>
        <v>0</v>
      </c>
      <c r="S11" s="419">
        <f>SUM(S10:S10)</f>
        <v>0</v>
      </c>
      <c r="T11" s="419">
        <f>SUM(T10:T10)</f>
        <v>0</v>
      </c>
      <c r="U11" s="158"/>
      <c r="V11" s="158"/>
      <c r="W11" s="158"/>
      <c r="X11" s="158"/>
      <c r="Y11" s="158"/>
    </row>
    <row r="12" spans="1:25" s="118" customFormat="1" ht="15" x14ac:dyDescent="0.25">
      <c r="A12" s="759" t="s">
        <v>214</v>
      </c>
      <c r="B12" s="760"/>
      <c r="C12" s="760"/>
      <c r="D12" s="760"/>
      <c r="E12" s="760"/>
      <c r="F12" s="760"/>
      <c r="G12" s="760"/>
      <c r="H12" s="760"/>
      <c r="I12" s="760"/>
      <c r="J12" s="759"/>
      <c r="K12" s="760"/>
      <c r="L12" s="760"/>
      <c r="M12" s="760"/>
      <c r="N12" s="760"/>
      <c r="O12" s="760"/>
      <c r="P12" s="760"/>
      <c r="Q12" s="760"/>
      <c r="R12" s="760"/>
      <c r="S12" s="759"/>
      <c r="T12" s="760"/>
      <c r="U12" s="760"/>
      <c r="V12" s="760"/>
      <c r="W12" s="760"/>
      <c r="X12" s="760"/>
      <c r="Y12" s="760"/>
    </row>
    <row r="13" spans="1:25" s="118" customFormat="1" ht="12.75" customHeight="1" x14ac:dyDescent="0.25">
      <c r="A13" s="759" t="s">
        <v>745</v>
      </c>
      <c r="B13" s="760"/>
      <c r="C13" s="760"/>
      <c r="D13" s="760"/>
      <c r="E13" s="760"/>
      <c r="F13" s="760"/>
      <c r="G13" s="760"/>
      <c r="H13" s="760"/>
      <c r="I13" s="760"/>
      <c r="J13" s="759"/>
      <c r="K13" s="760"/>
      <c r="L13" s="760"/>
      <c r="M13" s="760"/>
      <c r="N13" s="760"/>
      <c r="O13" s="760"/>
      <c r="P13" s="760"/>
      <c r="Q13" s="760"/>
      <c r="R13" s="760"/>
      <c r="S13" s="759"/>
      <c r="T13" s="785"/>
      <c r="U13" s="785"/>
      <c r="V13" s="785"/>
      <c r="W13" s="785"/>
      <c r="X13" s="785"/>
      <c r="Y13" s="785"/>
    </row>
    <row r="14" spans="1:25" s="118" customFormat="1" ht="25.5" customHeight="1" x14ac:dyDescent="0.25">
      <c r="A14" s="759" t="s">
        <v>748</v>
      </c>
      <c r="B14" s="760"/>
      <c r="C14" s="760"/>
      <c r="D14" s="760"/>
      <c r="E14" s="760"/>
      <c r="F14" s="760"/>
      <c r="G14" s="760"/>
      <c r="H14" s="760"/>
      <c r="I14" s="760"/>
      <c r="K14" s="140" t="s">
        <v>216</v>
      </c>
      <c r="T14" s="378"/>
      <c r="U14" s="378"/>
      <c r="V14" s="378"/>
      <c r="W14" s="378"/>
      <c r="X14" s="378"/>
      <c r="Y14" s="378"/>
    </row>
    <row r="15" spans="1:25" s="118" customFormat="1" ht="12.75" customHeight="1" x14ac:dyDescent="0.25">
      <c r="A15" s="759" t="s">
        <v>749</v>
      </c>
      <c r="B15" s="760"/>
      <c r="C15" s="760"/>
      <c r="D15" s="760"/>
      <c r="E15" s="760"/>
      <c r="F15" s="760"/>
      <c r="G15" s="760"/>
      <c r="H15" s="760"/>
      <c r="I15" s="760"/>
      <c r="K15" s="140" t="s">
        <v>218</v>
      </c>
      <c r="T15" s="378"/>
      <c r="U15" s="378"/>
      <c r="V15" s="378"/>
      <c r="W15" s="378"/>
      <c r="X15" s="378"/>
      <c r="Y15" s="378"/>
    </row>
    <row r="16" spans="1:25" s="118" customFormat="1" ht="12.75" customHeight="1" x14ac:dyDescent="0.25">
      <c r="A16" s="759" t="s">
        <v>751</v>
      </c>
      <c r="B16" s="760"/>
      <c r="C16" s="760"/>
      <c r="D16" s="760"/>
      <c r="E16" s="760"/>
      <c r="F16" s="760"/>
      <c r="G16" s="760"/>
      <c r="H16" s="760"/>
      <c r="I16" s="760"/>
      <c r="K16" s="140"/>
      <c r="T16" s="378"/>
      <c r="U16" s="378"/>
      <c r="V16" s="378"/>
      <c r="W16" s="378"/>
      <c r="X16" s="378"/>
      <c r="Y16" s="378"/>
    </row>
    <row r="17" spans="1:25" s="118" customFormat="1" ht="12.75" customHeight="1" x14ac:dyDescent="0.25">
      <c r="A17" s="759" t="s">
        <v>753</v>
      </c>
      <c r="B17" s="760"/>
      <c r="C17" s="760"/>
      <c r="D17" s="760"/>
      <c r="E17" s="760"/>
      <c r="F17" s="760"/>
      <c r="G17" s="760"/>
      <c r="H17" s="760"/>
      <c r="I17" s="760"/>
      <c r="K17" s="140"/>
      <c r="T17" s="378"/>
      <c r="U17" s="378"/>
      <c r="V17" s="378"/>
      <c r="W17" s="378"/>
      <c r="X17" s="378"/>
      <c r="Y17" s="378"/>
    </row>
    <row r="18" spans="1:25" s="118" customFormat="1" ht="12.75" customHeight="1" x14ac:dyDescent="0.25">
      <c r="A18" s="759" t="s">
        <v>773</v>
      </c>
      <c r="B18" s="760"/>
      <c r="C18" s="760"/>
      <c r="D18" s="760"/>
      <c r="E18" s="760"/>
      <c r="F18" s="760"/>
      <c r="G18" s="760"/>
      <c r="H18" s="760"/>
      <c r="I18" s="760"/>
      <c r="T18" s="378"/>
      <c r="U18" s="378"/>
      <c r="V18" s="378"/>
      <c r="W18" s="378"/>
      <c r="X18" s="378"/>
      <c r="Y18" s="378"/>
    </row>
    <row r="19" spans="1:25" s="118" customFormat="1" ht="12.75" customHeight="1" x14ac:dyDescent="0.25">
      <c r="A19" s="759" t="s">
        <v>774</v>
      </c>
      <c r="B19" s="760"/>
      <c r="C19" s="760"/>
      <c r="D19" s="760"/>
      <c r="E19" s="760"/>
      <c r="F19" s="760"/>
      <c r="G19" s="760"/>
      <c r="H19" s="760"/>
      <c r="I19" s="760"/>
      <c r="T19" s="378"/>
      <c r="U19" s="378"/>
      <c r="V19" s="378"/>
      <c r="W19" s="378"/>
      <c r="X19" s="378"/>
      <c r="Y19" s="378"/>
    </row>
    <row r="20" spans="1:25" s="118" customFormat="1" ht="12.75" customHeight="1" x14ac:dyDescent="0.25">
      <c r="A20" s="759" t="s">
        <v>776</v>
      </c>
      <c r="B20" s="760"/>
      <c r="C20" s="760"/>
      <c r="D20" s="760"/>
      <c r="E20" s="760"/>
      <c r="F20" s="760"/>
      <c r="G20" s="760"/>
      <c r="H20" s="760"/>
      <c r="I20" s="760"/>
      <c r="T20" s="378"/>
      <c r="U20" s="378"/>
      <c r="V20" s="378"/>
      <c r="W20" s="378"/>
      <c r="X20" s="378"/>
      <c r="Y20" s="378"/>
    </row>
    <row r="21" spans="1:25" s="118" customFormat="1" ht="27.75" customHeight="1" x14ac:dyDescent="0.25">
      <c r="A21" s="759" t="s">
        <v>777</v>
      </c>
      <c r="B21" s="760"/>
      <c r="C21" s="760"/>
      <c r="D21" s="760"/>
      <c r="E21" s="760"/>
      <c r="F21" s="760"/>
      <c r="G21" s="760"/>
      <c r="H21" s="760"/>
      <c r="I21" s="760"/>
      <c r="T21" s="376"/>
      <c r="U21" s="376"/>
      <c r="V21" s="376"/>
      <c r="W21" s="376"/>
      <c r="X21" s="376"/>
      <c r="Y21" s="376"/>
    </row>
    <row r="22" spans="1:25" s="118" customFormat="1" ht="12.75" customHeight="1" x14ac:dyDescent="0.25">
      <c r="A22" s="759" t="s">
        <v>780</v>
      </c>
      <c r="B22" s="760"/>
      <c r="C22" s="760"/>
      <c r="D22" s="760"/>
      <c r="E22" s="760"/>
      <c r="F22" s="760"/>
      <c r="G22" s="760"/>
      <c r="H22" s="760"/>
      <c r="I22" s="760"/>
      <c r="T22" s="376"/>
      <c r="U22" s="376"/>
      <c r="V22" s="376"/>
      <c r="W22" s="376"/>
      <c r="X22" s="376"/>
      <c r="Y22" s="376"/>
    </row>
    <row r="23" spans="1:25" s="120" customFormat="1" ht="12.75" customHeight="1" x14ac:dyDescent="0.25">
      <c r="A23" s="759" t="s">
        <v>783</v>
      </c>
      <c r="B23" s="760"/>
      <c r="C23" s="760"/>
      <c r="D23" s="760"/>
      <c r="E23" s="760"/>
      <c r="F23" s="760"/>
      <c r="G23" s="760"/>
      <c r="H23" s="760"/>
      <c r="I23" s="760"/>
      <c r="T23" s="376"/>
      <c r="U23" s="376"/>
      <c r="V23" s="376"/>
      <c r="W23" s="376"/>
      <c r="X23" s="376"/>
      <c r="Y23" s="376"/>
    </row>
    <row r="24" spans="1:25" s="120" customFormat="1" ht="12.75" customHeight="1" x14ac:dyDescent="0.25">
      <c r="A24" s="786" t="s">
        <v>734</v>
      </c>
      <c r="B24" s="787"/>
      <c r="C24" s="787"/>
      <c r="D24" s="787"/>
      <c r="E24" s="787"/>
      <c r="F24" s="787"/>
      <c r="G24" s="787"/>
      <c r="H24" s="787"/>
      <c r="I24" s="787"/>
      <c r="T24" s="377"/>
      <c r="U24" s="377"/>
      <c r="V24" s="377"/>
      <c r="W24" s="377"/>
      <c r="X24" s="377"/>
      <c r="Y24" s="377"/>
    </row>
    <row r="25" spans="1:25" s="120" customFormat="1" ht="12.75" customHeight="1" x14ac:dyDescent="0.2">
      <c r="A25" s="119"/>
      <c r="B25" s="119"/>
      <c r="C25" s="119"/>
      <c r="D25" s="119"/>
      <c r="E25" s="43"/>
      <c r="F25" s="119"/>
      <c r="G25" s="119"/>
      <c r="H25" s="119"/>
      <c r="I25" s="119"/>
      <c r="T25" s="119"/>
      <c r="U25" s="119"/>
      <c r="V25" s="119"/>
      <c r="W25" s="119"/>
      <c r="X25" s="119"/>
      <c r="Y25" s="119"/>
    </row>
    <row r="26" spans="1:25" s="118" customFormat="1" ht="12" customHeight="1" x14ac:dyDescent="0.2">
      <c r="A26" s="144" t="s">
        <v>761</v>
      </c>
      <c r="E26" s="41"/>
    </row>
    <row r="27" spans="1:25" s="118" customFormat="1" ht="12" customHeight="1" x14ac:dyDescent="0.2">
      <c r="A27" s="759" t="s">
        <v>785</v>
      </c>
      <c r="B27" s="759"/>
      <c r="C27" s="759"/>
      <c r="D27" s="759"/>
      <c r="E27" s="759"/>
      <c r="F27" s="759"/>
      <c r="G27" s="759"/>
      <c r="H27" s="759"/>
      <c r="I27" s="759"/>
    </row>
    <row r="28" spans="1:25" s="118" customFormat="1" ht="12.75" customHeight="1" x14ac:dyDescent="0.2">
      <c r="A28" s="721"/>
      <c r="B28" s="721"/>
      <c r="E28" s="41"/>
    </row>
    <row r="29" spans="1:25" s="118" customFormat="1" ht="12.75" customHeight="1" x14ac:dyDescent="0.2">
      <c r="A29" s="146" t="s">
        <v>762</v>
      </c>
      <c r="B29" s="120"/>
      <c r="C29" s="120"/>
      <c r="D29" s="120"/>
      <c r="E29" s="42"/>
      <c r="F29" s="120"/>
      <c r="G29" s="120"/>
      <c r="H29" s="120"/>
      <c r="I29" s="120"/>
      <c r="T29" s="120"/>
      <c r="U29" s="120"/>
      <c r="V29" s="120"/>
      <c r="W29" s="120"/>
      <c r="X29" s="120"/>
    </row>
    <row r="30" spans="1:25" s="118" customFormat="1" ht="17.25" customHeight="1" x14ac:dyDescent="0.25">
      <c r="A30" s="759" t="s">
        <v>786</v>
      </c>
      <c r="B30" s="760"/>
      <c r="C30" s="760"/>
      <c r="D30" s="760"/>
      <c r="E30" s="760"/>
      <c r="F30" s="760"/>
      <c r="G30" s="760"/>
      <c r="H30" s="760"/>
      <c r="I30" s="760"/>
    </row>
    <row r="31" spans="1:25" s="118" customFormat="1" ht="11.25" customHeight="1" x14ac:dyDescent="0.2">
      <c r="E31" s="41"/>
    </row>
    <row r="32" spans="1:25" s="118" customFormat="1" ht="12.75" customHeight="1" x14ac:dyDescent="0.2">
      <c r="A32" s="146" t="s">
        <v>771</v>
      </c>
      <c r="B32" s="120"/>
      <c r="C32" s="120"/>
      <c r="D32" s="120"/>
      <c r="E32" s="42"/>
      <c r="F32" s="120"/>
      <c r="G32" s="120"/>
      <c r="H32" s="120"/>
      <c r="I32" s="120"/>
      <c r="J32" s="120"/>
      <c r="K32" s="120"/>
      <c r="L32" s="120"/>
      <c r="M32" s="120"/>
      <c r="N32" s="120"/>
      <c r="O32" s="120"/>
      <c r="P32" s="120"/>
      <c r="Q32" s="120"/>
      <c r="R32" s="120"/>
      <c r="S32" s="120"/>
      <c r="T32" s="120"/>
      <c r="U32" s="120"/>
      <c r="V32" s="120"/>
      <c r="W32" s="120"/>
      <c r="X32" s="120"/>
    </row>
    <row r="33" spans="1:25" s="118" customFormat="1" ht="12.75" customHeight="1" x14ac:dyDescent="0.2">
      <c r="A33" s="721" t="s">
        <v>241</v>
      </c>
      <c r="B33" s="721"/>
      <c r="E33" s="41"/>
      <c r="J33" s="145"/>
      <c r="P33" s="159"/>
      <c r="Q33" s="159"/>
      <c r="R33" s="159"/>
      <c r="S33" s="159"/>
      <c r="T33" s="159"/>
      <c r="U33" s="159"/>
      <c r="V33" s="120"/>
      <c r="W33" s="120"/>
      <c r="X33" s="120"/>
      <c r="Y33" s="42"/>
    </row>
    <row r="34" spans="1:25" s="118" customFormat="1" x14ac:dyDescent="0.2">
      <c r="A34" s="721" t="s">
        <v>243</v>
      </c>
      <c r="B34" s="721"/>
      <c r="E34" s="41"/>
      <c r="Q34" s="139"/>
      <c r="Y34" s="41"/>
    </row>
    <row r="35" spans="1:25" s="118" customFormat="1" ht="12.75" customHeight="1" x14ac:dyDescent="0.2">
      <c r="A35" s="721" t="s">
        <v>244</v>
      </c>
      <c r="B35" s="721"/>
      <c r="E35" s="41"/>
      <c r="Q35" s="139"/>
      <c r="Y35" s="41"/>
    </row>
    <row r="36" spans="1:25" s="118" customFormat="1" ht="12.75" customHeight="1" x14ac:dyDescent="0.2">
      <c r="A36" s="142"/>
      <c r="B36" s="142"/>
      <c r="E36" s="41"/>
      <c r="Q36" s="139"/>
      <c r="Y36" s="41"/>
    </row>
    <row r="37" spans="1:25" s="118" customFormat="1" ht="12.75" customHeight="1" x14ac:dyDescent="0.2">
      <c r="A37" s="146" t="s">
        <v>781</v>
      </c>
      <c r="B37" s="120"/>
      <c r="C37" s="120"/>
      <c r="D37" s="120"/>
      <c r="E37" s="42"/>
      <c r="F37" s="120"/>
      <c r="G37" s="120"/>
      <c r="H37" s="120"/>
      <c r="I37" s="120"/>
      <c r="J37" s="120"/>
      <c r="K37" s="120"/>
      <c r="L37" s="120"/>
      <c r="M37" s="120"/>
      <c r="N37" s="120"/>
      <c r="O37" s="120"/>
      <c r="P37" s="120"/>
      <c r="Q37" s="120"/>
      <c r="R37" s="120"/>
      <c r="S37" s="120"/>
      <c r="T37" s="120"/>
      <c r="U37" s="120"/>
      <c r="V37" s="120"/>
      <c r="W37" s="120"/>
      <c r="X37" s="120"/>
    </row>
    <row r="38" spans="1:25" s="118" customFormat="1" ht="12.75" customHeight="1" x14ac:dyDescent="0.2">
      <c r="A38" s="721" t="s">
        <v>787</v>
      </c>
      <c r="B38" s="721"/>
      <c r="E38" s="41"/>
      <c r="J38" s="145"/>
      <c r="P38" s="159"/>
      <c r="Q38" s="159"/>
      <c r="R38" s="159"/>
      <c r="S38" s="159"/>
      <c r="T38" s="159"/>
      <c r="U38" s="159"/>
      <c r="V38" s="120"/>
      <c r="W38" s="120"/>
      <c r="X38" s="120"/>
      <c r="Y38" s="42"/>
    </row>
    <row r="39" spans="1:25" s="118" customFormat="1" x14ac:dyDescent="0.2">
      <c r="A39" s="721" t="s">
        <v>788</v>
      </c>
      <c r="B39" s="721"/>
      <c r="E39" s="41"/>
      <c r="Q39" s="139"/>
      <c r="Y39" s="41"/>
    </row>
    <row r="40" spans="1:25" s="118" customFormat="1" ht="12.75" customHeight="1" x14ac:dyDescent="0.2">
      <c r="A40" s="721" t="s">
        <v>789</v>
      </c>
      <c r="B40" s="721"/>
      <c r="E40" s="41"/>
      <c r="Q40" s="139"/>
      <c r="Y40" s="41"/>
    </row>
    <row r="41" spans="1:25" s="118" customFormat="1" ht="12.75" customHeight="1" x14ac:dyDescent="0.2">
      <c r="A41" s="721" t="s">
        <v>790</v>
      </c>
      <c r="B41" s="721"/>
      <c r="E41" s="41"/>
      <c r="Q41" s="139"/>
      <c r="Y41" s="41"/>
    </row>
    <row r="42" spans="1:25" s="118" customFormat="1" ht="12.75" customHeight="1" x14ac:dyDescent="0.2">
      <c r="A42" s="721" t="s">
        <v>791</v>
      </c>
      <c r="B42" s="721"/>
      <c r="E42" s="41"/>
      <c r="Q42" s="139"/>
      <c r="Y42" s="41"/>
    </row>
    <row r="43" spans="1:25" s="118" customFormat="1" ht="12.75" customHeight="1" x14ac:dyDescent="0.2">
      <c r="A43" s="721" t="s">
        <v>792</v>
      </c>
      <c r="B43" s="721"/>
      <c r="E43" s="41"/>
      <c r="Q43" s="139"/>
      <c r="Y43" s="41"/>
    </row>
    <row r="44" spans="1:25" s="118" customFormat="1" ht="12.75" customHeight="1" x14ac:dyDescent="0.2">
      <c r="A44" s="142"/>
      <c r="B44" s="142"/>
      <c r="E44" s="41"/>
      <c r="Q44" s="139"/>
    </row>
    <row r="45" spans="1:25" s="118" customFormat="1" ht="12.75" customHeight="1" x14ac:dyDescent="0.2">
      <c r="A45" s="146" t="s">
        <v>784</v>
      </c>
      <c r="B45" s="120"/>
      <c r="C45" s="120"/>
      <c r="D45" s="120"/>
      <c r="E45" s="42"/>
      <c r="F45" s="120"/>
      <c r="G45" s="120"/>
      <c r="H45" s="120"/>
      <c r="I45" s="120"/>
      <c r="J45" s="120"/>
      <c r="K45" s="120"/>
      <c r="L45" s="120"/>
      <c r="M45" s="120"/>
      <c r="N45" s="120"/>
      <c r="O45" s="120"/>
      <c r="P45" s="120"/>
      <c r="Q45" s="120"/>
      <c r="R45" s="120"/>
      <c r="S45" s="120"/>
      <c r="T45" s="120"/>
      <c r="U45" s="120"/>
      <c r="V45" s="120"/>
      <c r="W45" s="120"/>
      <c r="X45" s="120"/>
    </row>
    <row r="46" spans="1:25" s="118" customFormat="1" ht="12.75" customHeight="1" x14ac:dyDescent="0.25">
      <c r="A46" s="721" t="s">
        <v>793</v>
      </c>
      <c r="B46" s="721"/>
      <c r="C46" s="785"/>
      <c r="E46" s="41"/>
      <c r="J46" s="145"/>
      <c r="P46" s="159"/>
      <c r="Q46" s="159"/>
      <c r="R46" s="159"/>
      <c r="S46" s="159"/>
      <c r="T46" s="159"/>
      <c r="U46" s="159"/>
      <c r="V46" s="120"/>
      <c r="W46" s="120"/>
      <c r="X46" s="120"/>
      <c r="Y46" s="120"/>
    </row>
    <row r="47" spans="1:25" s="118" customFormat="1" ht="12.75" customHeight="1" x14ac:dyDescent="0.25">
      <c r="A47" s="721" t="s">
        <v>794</v>
      </c>
      <c r="B47" s="721"/>
      <c r="C47" s="785"/>
      <c r="E47" s="41"/>
      <c r="Q47" s="139"/>
    </row>
    <row r="48" spans="1:25" s="118" customFormat="1" ht="12.75" customHeight="1" x14ac:dyDescent="0.25">
      <c r="A48" s="721" t="s">
        <v>795</v>
      </c>
      <c r="B48" s="721"/>
      <c r="C48" s="785"/>
      <c r="E48" s="41"/>
      <c r="Q48" s="139"/>
    </row>
    <row r="49" spans="1:25" s="118" customFormat="1" ht="12.75" customHeight="1" x14ac:dyDescent="0.25">
      <c r="A49" s="721" t="s">
        <v>796</v>
      </c>
      <c r="B49" s="721"/>
      <c r="C49" s="785"/>
      <c r="E49" s="41"/>
      <c r="Q49" s="139"/>
    </row>
    <row r="50" spans="1:25" s="118" customFormat="1" ht="12.75" customHeight="1" x14ac:dyDescent="0.25">
      <c r="A50" s="721" t="s">
        <v>797</v>
      </c>
      <c r="B50" s="721"/>
      <c r="C50" s="785"/>
      <c r="E50" s="41"/>
      <c r="Q50" s="139"/>
    </row>
    <row r="51" spans="1:25" s="118" customFormat="1" ht="24" customHeight="1" x14ac:dyDescent="0.2">
      <c r="B51" s="140"/>
      <c r="E51" s="41"/>
    </row>
    <row r="52" spans="1:25" s="120" customFormat="1" ht="22.5" customHeight="1" x14ac:dyDescent="0.2">
      <c r="A52" s="781" t="s">
        <v>798</v>
      </c>
      <c r="B52" s="781"/>
      <c r="C52" s="781"/>
      <c r="D52" s="781"/>
      <c r="E52" s="781"/>
      <c r="F52" s="781"/>
      <c r="G52" s="143"/>
      <c r="H52" s="380"/>
      <c r="I52" s="380"/>
      <c r="J52" s="117"/>
      <c r="K52" s="157"/>
      <c r="L52" s="157"/>
      <c r="M52" s="157"/>
      <c r="N52" s="157"/>
      <c r="O52" s="157"/>
      <c r="P52" s="157"/>
      <c r="Q52" s="157"/>
      <c r="R52" s="157"/>
      <c r="S52" s="157"/>
      <c r="T52" s="157"/>
      <c r="U52" s="157"/>
      <c r="V52" s="157"/>
      <c r="W52" s="157"/>
      <c r="X52" s="157"/>
      <c r="Y52" s="157"/>
    </row>
    <row r="53" spans="1:25" s="120" customFormat="1" x14ac:dyDescent="0.2">
      <c r="A53" s="774" t="s">
        <v>801</v>
      </c>
      <c r="B53" s="774"/>
      <c r="C53" s="774"/>
      <c r="D53" s="774"/>
      <c r="E53" s="774"/>
      <c r="F53" s="774"/>
      <c r="G53" s="143"/>
      <c r="H53" s="380"/>
      <c r="I53" s="380"/>
      <c r="J53" s="117"/>
    </row>
    <row r="54" spans="1:25" s="120" customFormat="1" x14ac:dyDescent="0.2">
      <c r="A54" s="774" t="s">
        <v>799</v>
      </c>
      <c r="B54" s="774"/>
      <c r="C54" s="774"/>
      <c r="D54" s="774"/>
      <c r="E54" s="774"/>
      <c r="F54" s="774"/>
      <c r="G54" s="143" t="s">
        <v>800</v>
      </c>
      <c r="H54" s="380"/>
      <c r="I54" s="380"/>
      <c r="J54" s="117"/>
    </row>
    <row r="55" spans="1:25" s="120" customFormat="1" ht="12.75" customHeight="1" x14ac:dyDescent="0.2">
      <c r="A55" s="788" t="s">
        <v>802</v>
      </c>
      <c r="B55" s="788"/>
      <c r="C55" s="788"/>
      <c r="D55" s="788"/>
      <c r="E55" s="788"/>
      <c r="F55" s="788"/>
      <c r="G55" s="774"/>
      <c r="H55" s="774"/>
      <c r="I55" s="774"/>
      <c r="J55" s="774"/>
      <c r="K55" s="119"/>
      <c r="L55" s="119"/>
      <c r="M55" s="119"/>
      <c r="N55" s="119"/>
      <c r="O55" s="119"/>
      <c r="P55" s="119"/>
      <c r="Q55" s="119"/>
      <c r="R55" s="119"/>
      <c r="S55" s="119"/>
      <c r="T55" s="119"/>
      <c r="U55" s="119"/>
      <c r="V55" s="119"/>
      <c r="W55" s="119"/>
      <c r="X55" s="119"/>
      <c r="Y55" s="119"/>
    </row>
    <row r="56" spans="1:25" s="120" customFormat="1" x14ac:dyDescent="0.2">
      <c r="A56" s="782" t="s">
        <v>805</v>
      </c>
      <c r="B56" s="783"/>
      <c r="C56" s="783"/>
      <c r="D56" s="783"/>
      <c r="E56" s="783"/>
      <c r="F56" s="784"/>
      <c r="G56" s="372" t="s">
        <v>231</v>
      </c>
      <c r="H56" s="372" t="s">
        <v>735</v>
      </c>
      <c r="I56" s="372" t="s">
        <v>736</v>
      </c>
      <c r="J56" s="372" t="s">
        <v>232</v>
      </c>
      <c r="K56" s="119"/>
      <c r="L56" s="119"/>
      <c r="M56" s="119"/>
      <c r="N56" s="119"/>
      <c r="O56" s="119"/>
      <c r="P56" s="119"/>
      <c r="Q56" s="119"/>
      <c r="R56" s="119"/>
      <c r="S56" s="119"/>
      <c r="T56" s="119"/>
      <c r="U56" s="119"/>
      <c r="V56" s="119"/>
      <c r="W56" s="119"/>
      <c r="X56" s="119"/>
      <c r="Y56" s="119"/>
    </row>
    <row r="57" spans="1:25" s="120" customFormat="1" x14ac:dyDescent="0.2">
      <c r="A57" s="775" t="s">
        <v>234</v>
      </c>
      <c r="B57" s="776"/>
      <c r="C57" s="776"/>
      <c r="D57" s="776"/>
      <c r="E57" s="776"/>
      <c r="F57" s="777"/>
      <c r="G57" s="143">
        <v>0</v>
      </c>
      <c r="H57" s="143">
        <v>0</v>
      </c>
      <c r="I57" s="143">
        <v>0</v>
      </c>
      <c r="J57" s="143">
        <v>0</v>
      </c>
    </row>
    <row r="58" spans="1:25" s="120" customFormat="1" x14ac:dyDescent="0.2">
      <c r="A58" s="775" t="s">
        <v>803</v>
      </c>
      <c r="B58" s="776"/>
      <c r="C58" s="776"/>
      <c r="D58" s="776"/>
      <c r="E58" s="776"/>
      <c r="F58" s="777"/>
      <c r="G58" s="143">
        <v>0</v>
      </c>
      <c r="H58" s="143">
        <v>0</v>
      </c>
      <c r="I58" s="143">
        <v>0</v>
      </c>
      <c r="J58" s="143">
        <v>0</v>
      </c>
    </row>
    <row r="59" spans="1:25" s="120" customFormat="1" ht="12.75" customHeight="1" x14ac:dyDescent="0.2">
      <c r="A59" s="775" t="s">
        <v>236</v>
      </c>
      <c r="B59" s="776"/>
      <c r="C59" s="776"/>
      <c r="D59" s="776"/>
      <c r="E59" s="776"/>
      <c r="F59" s="777"/>
      <c r="G59" s="143">
        <v>0</v>
      </c>
      <c r="H59" s="143">
        <v>0</v>
      </c>
      <c r="I59" s="143">
        <v>0</v>
      </c>
      <c r="J59" s="143">
        <v>0</v>
      </c>
      <c r="K59" s="159"/>
      <c r="L59" s="159"/>
      <c r="M59" s="159"/>
      <c r="N59" s="159"/>
      <c r="O59" s="159"/>
      <c r="P59" s="159"/>
      <c r="Q59" s="159"/>
      <c r="R59" s="159"/>
      <c r="S59" s="159"/>
      <c r="T59" s="159"/>
      <c r="U59" s="159"/>
      <c r="V59" s="159"/>
      <c r="W59" s="159"/>
      <c r="X59" s="159"/>
      <c r="Y59" s="159"/>
    </row>
    <row r="60" spans="1:25" s="120" customFormat="1" ht="12.75" customHeight="1" x14ac:dyDescent="0.25">
      <c r="A60" s="775" t="s">
        <v>237</v>
      </c>
      <c r="B60" s="776"/>
      <c r="C60" s="776"/>
      <c r="D60" s="776"/>
      <c r="E60" s="776"/>
      <c r="F60" s="777"/>
      <c r="G60" s="381">
        <f>P11</f>
        <v>0</v>
      </c>
      <c r="H60" s="381">
        <f>Q11</f>
        <v>0</v>
      </c>
      <c r="I60" s="381">
        <f>R11</f>
        <v>0</v>
      </c>
      <c r="J60" s="381">
        <f>S11</f>
        <v>0</v>
      </c>
      <c r="K60" s="119"/>
      <c r="L60" s="119"/>
      <c r="M60" s="119"/>
      <c r="N60" s="119"/>
      <c r="O60" s="119"/>
      <c r="P60" s="119"/>
      <c r="Q60" s="119"/>
      <c r="R60" s="119"/>
      <c r="S60" s="119"/>
      <c r="T60" s="119"/>
      <c r="U60" s="119"/>
      <c r="V60" s="119"/>
      <c r="W60" s="119"/>
      <c r="X60" s="119"/>
      <c r="Y60" s="119"/>
    </row>
    <row r="61" spans="1:25" s="120" customFormat="1" x14ac:dyDescent="0.2">
      <c r="A61" s="775" t="s">
        <v>238</v>
      </c>
      <c r="B61" s="776"/>
      <c r="C61" s="776"/>
      <c r="D61" s="776"/>
      <c r="E61" s="776"/>
      <c r="F61" s="777"/>
      <c r="G61" s="143">
        <v>0</v>
      </c>
      <c r="H61" s="143">
        <v>0</v>
      </c>
      <c r="I61" s="143">
        <v>0</v>
      </c>
      <c r="J61" s="143">
        <v>0</v>
      </c>
      <c r="K61" s="159"/>
      <c r="L61" s="159"/>
      <c r="M61" s="159"/>
      <c r="N61" s="159"/>
      <c r="O61" s="159"/>
      <c r="P61" s="159"/>
      <c r="Q61" s="159"/>
      <c r="R61" s="159"/>
      <c r="S61" s="159"/>
      <c r="T61" s="159"/>
      <c r="U61" s="159"/>
      <c r="V61" s="159"/>
      <c r="W61" s="159"/>
      <c r="X61" s="159"/>
    </row>
    <row r="62" spans="1:25" s="120" customFormat="1" x14ac:dyDescent="0.2">
      <c r="A62" s="775" t="s">
        <v>804</v>
      </c>
      <c r="B62" s="776"/>
      <c r="C62" s="776"/>
      <c r="D62" s="776"/>
      <c r="E62" s="776"/>
      <c r="F62" s="777"/>
      <c r="G62" s="143">
        <v>0</v>
      </c>
      <c r="H62" s="143">
        <v>0</v>
      </c>
      <c r="I62" s="143">
        <v>0</v>
      </c>
      <c r="J62" s="143">
        <v>0</v>
      </c>
      <c r="K62" s="159"/>
      <c r="L62" s="159"/>
      <c r="M62" s="159"/>
      <c r="N62" s="159"/>
      <c r="O62" s="159"/>
      <c r="P62" s="159"/>
      <c r="Q62" s="159"/>
      <c r="R62" s="159"/>
      <c r="S62" s="159"/>
      <c r="T62" s="159"/>
      <c r="U62" s="159"/>
      <c r="V62" s="159"/>
      <c r="W62" s="159"/>
      <c r="X62" s="159"/>
    </row>
    <row r="63" spans="1:25" s="120" customFormat="1" x14ac:dyDescent="0.2">
      <c r="A63" s="775" t="s">
        <v>242</v>
      </c>
      <c r="B63" s="776"/>
      <c r="C63" s="776"/>
      <c r="D63" s="776"/>
      <c r="E63" s="776"/>
      <c r="F63" s="777"/>
      <c r="G63" s="143">
        <v>0</v>
      </c>
      <c r="H63" s="143">
        <v>0</v>
      </c>
      <c r="I63" s="143">
        <v>0</v>
      </c>
      <c r="J63" s="143">
        <v>0</v>
      </c>
      <c r="K63" s="159"/>
      <c r="L63" s="159"/>
      <c r="M63" s="159"/>
      <c r="N63" s="159"/>
      <c r="O63" s="159"/>
      <c r="P63" s="159"/>
      <c r="Q63" s="159"/>
      <c r="R63" s="159"/>
      <c r="S63" s="159"/>
      <c r="T63" s="159"/>
      <c r="U63" s="159"/>
      <c r="V63" s="159"/>
      <c r="W63" s="159"/>
      <c r="X63" s="159"/>
    </row>
    <row r="64" spans="1:25" s="120" customFormat="1" x14ac:dyDescent="0.2">
      <c r="A64" s="778"/>
      <c r="B64" s="779"/>
      <c r="C64" s="779"/>
      <c r="D64" s="779"/>
      <c r="E64" s="779"/>
      <c r="F64" s="780"/>
      <c r="G64" s="143"/>
      <c r="H64" s="143"/>
      <c r="I64" s="143"/>
      <c r="J64" s="143"/>
      <c r="K64" s="159"/>
      <c r="L64" s="159"/>
      <c r="M64" s="159"/>
      <c r="N64" s="159"/>
      <c r="O64" s="159"/>
      <c r="P64" s="159"/>
      <c r="Q64" s="159"/>
      <c r="R64" s="159"/>
      <c r="S64" s="159"/>
      <c r="T64" s="159"/>
      <c r="U64" s="159"/>
      <c r="V64" s="159"/>
      <c r="W64" s="159"/>
      <c r="X64" s="159"/>
    </row>
    <row r="65" spans="1:24" s="120" customFormat="1" x14ac:dyDescent="0.2">
      <c r="A65" s="118"/>
      <c r="B65" s="139"/>
      <c r="C65" s="118"/>
      <c r="D65" s="118"/>
      <c r="E65" s="41"/>
      <c r="F65" s="118"/>
      <c r="G65" s="118"/>
      <c r="H65" s="118"/>
      <c r="K65" s="159"/>
      <c r="L65" s="159"/>
      <c r="M65" s="159"/>
      <c r="N65" s="159"/>
      <c r="O65" s="159"/>
      <c r="P65" s="159"/>
      <c r="Q65" s="159"/>
      <c r="R65" s="159"/>
      <c r="S65" s="159"/>
      <c r="T65" s="159"/>
      <c r="U65" s="159"/>
      <c r="V65" s="159"/>
      <c r="W65" s="159"/>
      <c r="X65" s="159"/>
    </row>
    <row r="66" spans="1:24" s="120" customFormat="1" x14ac:dyDescent="0.2">
      <c r="A66" s="154"/>
      <c r="B66" s="155"/>
      <c r="C66" s="155"/>
      <c r="D66" s="155"/>
      <c r="E66" s="151"/>
      <c r="F66" s="156"/>
      <c r="G66" s="143"/>
      <c r="H66" s="143"/>
      <c r="I66" s="143"/>
      <c r="J66" s="143"/>
      <c r="K66" s="159"/>
      <c r="L66" s="159"/>
      <c r="M66" s="159"/>
      <c r="N66" s="159"/>
      <c r="O66" s="159"/>
      <c r="P66" s="159"/>
      <c r="Q66" s="159"/>
      <c r="R66" s="159"/>
      <c r="S66" s="159"/>
      <c r="T66" s="159"/>
      <c r="U66" s="159"/>
      <c r="V66" s="159"/>
      <c r="W66" s="159"/>
      <c r="X66" s="159"/>
    </row>
  </sheetData>
  <mergeCells count="60">
    <mergeCell ref="A64:F64"/>
    <mergeCell ref="A54:F54"/>
    <mergeCell ref="A55:F55"/>
    <mergeCell ref="G55:J55"/>
    <mergeCell ref="A56:F56"/>
    <mergeCell ref="A57:F57"/>
    <mergeCell ref="A58:F58"/>
    <mergeCell ref="A59:F59"/>
    <mergeCell ref="A60:F60"/>
    <mergeCell ref="A61:F61"/>
    <mergeCell ref="A62:F62"/>
    <mergeCell ref="A63:F63"/>
    <mergeCell ref="A53:F53"/>
    <mergeCell ref="A39:B39"/>
    <mergeCell ref="A40:B40"/>
    <mergeCell ref="A41:B41"/>
    <mergeCell ref="A42:B42"/>
    <mergeCell ref="A43:B43"/>
    <mergeCell ref="A46:C46"/>
    <mergeCell ref="A47:C47"/>
    <mergeCell ref="A48:C48"/>
    <mergeCell ref="A49:C49"/>
    <mergeCell ref="A50:C50"/>
    <mergeCell ref="A52:F52"/>
    <mergeCell ref="A38:B38"/>
    <mergeCell ref="A20:I20"/>
    <mergeCell ref="A21:I21"/>
    <mergeCell ref="A22:I22"/>
    <mergeCell ref="A23:I23"/>
    <mergeCell ref="A24:I24"/>
    <mergeCell ref="A27:I27"/>
    <mergeCell ref="A28:B28"/>
    <mergeCell ref="A30:I30"/>
    <mergeCell ref="A33:B33"/>
    <mergeCell ref="A34:B34"/>
    <mergeCell ref="A35:B35"/>
    <mergeCell ref="A19:I19"/>
    <mergeCell ref="V8:V9"/>
    <mergeCell ref="W8:X8"/>
    <mergeCell ref="A12:I12"/>
    <mergeCell ref="J12:R12"/>
    <mergeCell ref="S12:Y12"/>
    <mergeCell ref="A13:I13"/>
    <mergeCell ref="J13:R13"/>
    <mergeCell ref="S13:Y13"/>
    <mergeCell ref="A14:I14"/>
    <mergeCell ref="A15:I15"/>
    <mergeCell ref="A16:I16"/>
    <mergeCell ref="A17:I17"/>
    <mergeCell ref="A18:I18"/>
    <mergeCell ref="A1:Y1"/>
    <mergeCell ref="A2:Y2"/>
    <mergeCell ref="A3:Y3"/>
    <mergeCell ref="A4:Y4"/>
    <mergeCell ref="A5:Y5"/>
    <mergeCell ref="H7:J7"/>
    <mergeCell ref="P7:X7"/>
    <mergeCell ref="Y7:Y9"/>
    <mergeCell ref="T8:T9"/>
    <mergeCell ref="U8:U9"/>
  </mergeCells>
  <pageMargins left="0" right="0" top="0.74803149606299213" bottom="0.74803149606299213" header="0.31496062992125984" footer="0.31496062992125984"/>
  <pageSetup paperSize="8"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P38"/>
  <sheetViews>
    <sheetView workbookViewId="0">
      <pane ySplit="1" topLeftCell="A18" activePane="bottomLeft" state="frozen"/>
      <selection activeCell="M727" sqref="M727"/>
      <selection pane="bottomLeft" sqref="A1:O31"/>
    </sheetView>
  </sheetViews>
  <sheetFormatPr defaultColWidth="9.140625" defaultRowHeight="13.5" x14ac:dyDescent="0.25"/>
  <cols>
    <col min="1" max="1" width="55.28515625" style="18" customWidth="1"/>
    <col min="2" max="5" width="18.5703125" style="576" hidden="1" customWidth="1"/>
    <col min="6" max="6" width="1.7109375" style="582" hidden="1" customWidth="1"/>
    <col min="7" max="10" width="18.5703125" style="576" hidden="1" customWidth="1"/>
    <col min="11" max="11" width="1.7109375" style="582" hidden="1" customWidth="1"/>
    <col min="12" max="15" width="18.5703125" style="576" customWidth="1"/>
    <col min="16" max="16384" width="9.140625" style="4"/>
  </cols>
  <sheetData>
    <row r="1" spans="1:15" ht="37.5" x14ac:dyDescent="0.2">
      <c r="A1" s="81" t="s">
        <v>0</v>
      </c>
      <c r="B1" s="567" t="s">
        <v>1</v>
      </c>
      <c r="C1" s="567" t="s">
        <v>934</v>
      </c>
      <c r="D1" s="567" t="s">
        <v>365</v>
      </c>
      <c r="E1" s="567" t="s">
        <v>938</v>
      </c>
      <c r="F1" s="578"/>
      <c r="G1" s="567" t="s">
        <v>2</v>
      </c>
      <c r="H1" s="567" t="s">
        <v>935</v>
      </c>
      <c r="I1" s="567" t="s">
        <v>365</v>
      </c>
      <c r="J1" s="567" t="s">
        <v>938</v>
      </c>
      <c r="K1" s="578"/>
      <c r="L1" s="567" t="s">
        <v>568</v>
      </c>
      <c r="M1" s="567" t="s">
        <v>936</v>
      </c>
      <c r="N1" s="567" t="s">
        <v>365</v>
      </c>
      <c r="O1" s="567" t="s">
        <v>938</v>
      </c>
    </row>
    <row r="2" spans="1:15" x14ac:dyDescent="0.25">
      <c r="A2" s="82" t="s">
        <v>5</v>
      </c>
      <c r="B2" s="568"/>
      <c r="C2" s="568"/>
      <c r="D2" s="568"/>
      <c r="E2" s="568"/>
      <c r="F2" s="579"/>
      <c r="G2" s="568"/>
      <c r="H2" s="568"/>
      <c r="I2" s="568"/>
      <c r="J2" s="568"/>
      <c r="K2" s="579"/>
      <c r="L2" s="584"/>
      <c r="M2" s="568"/>
      <c r="N2" s="568"/>
      <c r="O2" s="568"/>
    </row>
    <row r="3" spans="1:15" ht="31.15" customHeight="1" x14ac:dyDescent="0.25">
      <c r="A3" s="90" t="s">
        <v>381</v>
      </c>
      <c r="B3" s="584">
        <f>'[4]66,05,951 merci c.acq'!I74</f>
        <v>150</v>
      </c>
      <c r="C3" s="574"/>
      <c r="D3" s="574"/>
      <c r="E3" s="574"/>
      <c r="F3" s="580"/>
      <c r="G3" s="584">
        <f>'[4]66,05,951 merci c.acq'!I84</f>
        <v>150</v>
      </c>
      <c r="H3" s="574"/>
      <c r="I3" s="574"/>
      <c r="J3" s="574"/>
      <c r="K3" s="580"/>
      <c r="L3" s="584">
        <f>'[4]66,05,951 merci c.acq'!I94</f>
        <v>150</v>
      </c>
      <c r="M3" s="574"/>
      <c r="N3" s="574"/>
      <c r="O3" s="574"/>
    </row>
    <row r="4" spans="1:15" ht="31.15" customHeight="1" x14ac:dyDescent="0.25">
      <c r="A4" s="90" t="s">
        <v>382</v>
      </c>
      <c r="B4" s="584">
        <f>'[4]66,05,952 acq.coperte+lenz.Oste'!I75</f>
        <v>600</v>
      </c>
      <c r="C4" s="574"/>
      <c r="D4" s="574"/>
      <c r="E4" s="574"/>
      <c r="F4" s="580"/>
      <c r="G4" s="584">
        <f>'[4]66,05,952 acq.coperte+lenz.Oste'!I85</f>
        <v>600</v>
      </c>
      <c r="H4" s="574"/>
      <c r="I4" s="574"/>
      <c r="J4" s="574"/>
      <c r="K4" s="580"/>
      <c r="L4" s="584">
        <f>'[4]66,05,952 acq.coperte+lenz.Oste'!I95</f>
        <v>600</v>
      </c>
      <c r="M4" s="574"/>
      <c r="N4" s="574"/>
      <c r="O4" s="574"/>
    </row>
    <row r="5" spans="1:15" s="3" customFormat="1" ht="18.600000000000001" customHeight="1" x14ac:dyDescent="0.25">
      <c r="A5" s="91" t="s">
        <v>383</v>
      </c>
      <c r="B5" s="584">
        <f>'[4]66,05,953 beni di consumo'!I89</f>
        <v>1269.1300000000001</v>
      </c>
      <c r="C5" s="574"/>
      <c r="D5" s="574"/>
      <c r="E5" s="574"/>
      <c r="F5" s="580"/>
      <c r="G5" s="584">
        <f>'[4]66,05,953 beni di consumo'!I99</f>
        <v>1269.1300000000001</v>
      </c>
      <c r="H5" s="574"/>
      <c r="I5" s="574"/>
      <c r="J5" s="574"/>
      <c r="K5" s="580"/>
      <c r="L5" s="584">
        <f>'[4]66,05,953 beni di consumo'!I109</f>
        <v>1269.1300000000001</v>
      </c>
      <c r="M5" s="574"/>
      <c r="N5" s="574"/>
      <c r="O5" s="574"/>
    </row>
    <row r="6" spans="1:15" x14ac:dyDescent="0.25">
      <c r="A6" s="90" t="s">
        <v>925</v>
      </c>
      <c r="B6" s="584">
        <f>'[4]66,05,954 acq.beni inf.516,16'!I69</f>
        <v>200</v>
      </c>
      <c r="C6" s="584">
        <f>SUM(B3:B6)</f>
        <v>2219.13</v>
      </c>
      <c r="D6" s="574" t="s">
        <v>657</v>
      </c>
      <c r="E6" s="584"/>
      <c r="F6" s="580"/>
      <c r="G6" s="584">
        <f>'[4]66,05,954 acq.beni inf.516,16'!I79</f>
        <v>200</v>
      </c>
      <c r="H6" s="584">
        <f>SUM(G3:G6)</f>
        <v>2219.13</v>
      </c>
      <c r="I6" s="574" t="s">
        <v>657</v>
      </c>
      <c r="J6" s="584"/>
      <c r="K6" s="580"/>
      <c r="L6" s="574">
        <f>'[4]66,05,954 acq.beni inf.516,16'!I89</f>
        <v>200</v>
      </c>
      <c r="M6" s="584">
        <f>SUM(L3:L6)</f>
        <v>2219.13</v>
      </c>
      <c r="N6" s="574" t="s">
        <v>657</v>
      </c>
      <c r="O6" s="584"/>
    </row>
    <row r="7" spans="1:15" x14ac:dyDescent="0.25">
      <c r="A7" s="84"/>
      <c r="B7" s="574"/>
      <c r="C7" s="574"/>
      <c r="D7" s="574"/>
      <c r="E7" s="574"/>
      <c r="F7" s="580"/>
      <c r="G7" s="574"/>
      <c r="H7" s="574"/>
      <c r="I7" s="574"/>
      <c r="J7" s="574"/>
      <c r="K7" s="580"/>
      <c r="L7" s="573"/>
      <c r="M7" s="574"/>
      <c r="N7" s="574"/>
      <c r="O7" s="574"/>
    </row>
    <row r="8" spans="1:15" ht="18.600000000000001" customHeight="1" x14ac:dyDescent="0.25">
      <c r="A8" s="475" t="s">
        <v>384</v>
      </c>
      <c r="B8" s="573">
        <f>'[4]68,05,508 oneri e spese banc.'!I155</f>
        <v>100</v>
      </c>
      <c r="C8" s="573">
        <f>B8</f>
        <v>100</v>
      </c>
      <c r="D8" s="573" t="s">
        <v>657</v>
      </c>
      <c r="E8" s="573"/>
      <c r="F8" s="580"/>
      <c r="G8" s="573">
        <f>'[4]68,05,508 oneri e spese banc.'!I165</f>
        <v>100</v>
      </c>
      <c r="H8" s="573">
        <f>G8</f>
        <v>100</v>
      </c>
      <c r="I8" s="573" t="s">
        <v>657</v>
      </c>
      <c r="J8" s="573"/>
      <c r="K8" s="580"/>
      <c r="L8" s="573">
        <f>'[4]68,05,508 oneri e spese banc.'!I175</f>
        <v>100</v>
      </c>
      <c r="M8" s="573">
        <f>L8</f>
        <v>100</v>
      </c>
      <c r="N8" s="573" t="s">
        <v>657</v>
      </c>
      <c r="O8" s="573"/>
    </row>
    <row r="9" spans="1:15" ht="18.600000000000001" customHeight="1" x14ac:dyDescent="0.25">
      <c r="A9" s="475"/>
      <c r="B9" s="573"/>
      <c r="C9" s="573"/>
      <c r="D9" s="573"/>
      <c r="E9" s="573"/>
      <c r="F9" s="580"/>
      <c r="G9" s="573"/>
      <c r="H9" s="573"/>
      <c r="I9" s="573"/>
      <c r="J9" s="573"/>
      <c r="K9" s="580"/>
      <c r="L9" s="574"/>
      <c r="M9" s="573"/>
      <c r="N9" s="573"/>
      <c r="O9" s="573"/>
    </row>
    <row r="10" spans="1:15" x14ac:dyDescent="0.25">
      <c r="A10" s="53" t="s">
        <v>385</v>
      </c>
      <c r="B10" s="574">
        <f>'[4]68,05,951-serviz.amminsitr.oste'!I61</f>
        <v>250</v>
      </c>
      <c r="C10" s="574">
        <f>B10</f>
        <v>250</v>
      </c>
      <c r="D10" s="574" t="s">
        <v>657</v>
      </c>
      <c r="E10" s="574"/>
      <c r="F10" s="580"/>
      <c r="G10" s="574">
        <f>'[4]68,05,951-serviz.amminsitr.oste'!I71</f>
        <v>250</v>
      </c>
      <c r="H10" s="574">
        <f>G10</f>
        <v>250</v>
      </c>
      <c r="I10" s="574" t="s">
        <v>657</v>
      </c>
      <c r="J10" s="574"/>
      <c r="K10" s="580"/>
      <c r="L10" s="574">
        <f>'[4]68,05,951-serviz.amminsitr.oste'!I81</f>
        <v>250</v>
      </c>
      <c r="M10" s="574">
        <f>L10</f>
        <v>250</v>
      </c>
      <c r="N10" s="574" t="s">
        <v>657</v>
      </c>
      <c r="O10" s="574"/>
    </row>
    <row r="11" spans="1:15" x14ac:dyDescent="0.25">
      <c r="A11" s="53"/>
      <c r="B11" s="574"/>
      <c r="C11" s="574"/>
      <c r="D11" s="574"/>
      <c r="E11" s="574"/>
      <c r="F11" s="580"/>
      <c r="G11" s="574"/>
      <c r="H11" s="574"/>
      <c r="I11" s="574"/>
      <c r="J11" s="574"/>
      <c r="K11" s="580"/>
      <c r="L11" s="584"/>
      <c r="M11" s="574"/>
      <c r="N11" s="574"/>
      <c r="O11" s="574"/>
    </row>
    <row r="12" spans="1:15" s="3" customFormat="1" ht="27" x14ac:dyDescent="0.25">
      <c r="A12" s="436" t="s">
        <v>926</v>
      </c>
      <c r="B12" s="584">
        <v>3000</v>
      </c>
      <c r="C12" s="574"/>
      <c r="D12" s="574"/>
      <c r="E12" s="574"/>
      <c r="F12" s="580"/>
      <c r="G12" s="584">
        <v>1000</v>
      </c>
      <c r="H12" s="574"/>
      <c r="I12" s="574"/>
      <c r="J12" s="574"/>
      <c r="K12" s="574"/>
      <c r="L12" s="584">
        <v>500</v>
      </c>
      <c r="M12" s="574"/>
      <c r="N12" s="574"/>
      <c r="O12" s="574"/>
    </row>
    <row r="13" spans="1:15" s="3" customFormat="1" ht="40.5" x14ac:dyDescent="0.25">
      <c r="A13" s="436" t="s">
        <v>927</v>
      </c>
      <c r="B13" s="584">
        <v>800</v>
      </c>
      <c r="C13" s="574"/>
      <c r="D13" s="574"/>
      <c r="E13" s="574"/>
      <c r="F13" s="580"/>
      <c r="G13" s="584">
        <v>800</v>
      </c>
      <c r="H13" s="574"/>
      <c r="I13" s="574"/>
      <c r="J13" s="574"/>
      <c r="K13" s="574"/>
      <c r="L13" s="584">
        <v>800</v>
      </c>
      <c r="M13" s="574"/>
      <c r="N13" s="574"/>
      <c r="O13" s="574"/>
    </row>
    <row r="14" spans="1:15" s="3" customFormat="1" x14ac:dyDescent="0.25">
      <c r="A14" s="436" t="s">
        <v>928</v>
      </c>
      <c r="B14" s="584"/>
      <c r="C14" s="574"/>
      <c r="D14" s="574"/>
      <c r="E14" s="574"/>
      <c r="F14" s="580"/>
      <c r="G14" s="584"/>
      <c r="H14" s="574"/>
      <c r="I14" s="574"/>
      <c r="J14" s="574"/>
      <c r="K14" s="574"/>
      <c r="L14" s="584"/>
      <c r="M14" s="574"/>
      <c r="N14" s="574"/>
      <c r="O14" s="574"/>
    </row>
    <row r="15" spans="1:15" s="3" customFormat="1" ht="67.5" x14ac:dyDescent="0.25">
      <c r="A15" s="436" t="s">
        <v>929</v>
      </c>
      <c r="B15" s="584"/>
      <c r="C15" s="584">
        <f>SUM(B12:B15)</f>
        <v>3800</v>
      </c>
      <c r="D15" s="574" t="s">
        <v>657</v>
      </c>
      <c r="E15" s="584"/>
      <c r="F15" s="580"/>
      <c r="G15" s="584">
        <v>180</v>
      </c>
      <c r="H15" s="584">
        <f>SUM(G12:G15)</f>
        <v>1980</v>
      </c>
      <c r="I15" s="574" t="s">
        <v>657</v>
      </c>
      <c r="J15" s="584"/>
      <c r="K15" s="574"/>
      <c r="L15" s="574">
        <v>180</v>
      </c>
      <c r="M15" s="584">
        <f>SUM(L12:L15)</f>
        <v>1480</v>
      </c>
      <c r="N15" s="574" t="s">
        <v>657</v>
      </c>
      <c r="O15" s="584"/>
    </row>
    <row r="16" spans="1:15" s="3" customFormat="1" x14ac:dyDescent="0.25">
      <c r="A16" s="436"/>
      <c r="B16" s="574"/>
      <c r="C16" s="574"/>
      <c r="D16" s="574"/>
      <c r="E16" s="574"/>
      <c r="F16" s="580"/>
      <c r="G16" s="574"/>
      <c r="H16" s="574"/>
      <c r="I16" s="574"/>
      <c r="J16" s="574"/>
      <c r="K16" s="574"/>
      <c r="L16" s="574"/>
      <c r="M16" s="574"/>
      <c r="N16" s="574"/>
      <c r="O16" s="574"/>
    </row>
    <row r="17" spans="1:15" s="3" customFormat="1" ht="27" x14ac:dyDescent="0.25">
      <c r="A17" s="436" t="s">
        <v>930</v>
      </c>
      <c r="B17" s="574">
        <v>1000</v>
      </c>
      <c r="C17" s="574">
        <f>B17</f>
        <v>1000</v>
      </c>
      <c r="D17" s="574" t="s">
        <v>657</v>
      </c>
      <c r="E17" s="574"/>
      <c r="F17" s="580"/>
      <c r="G17" s="574">
        <v>1000</v>
      </c>
      <c r="H17" s="574">
        <f>G17</f>
        <v>1000</v>
      </c>
      <c r="I17" s="574" t="s">
        <v>657</v>
      </c>
      <c r="J17" s="574"/>
      <c r="K17" s="574"/>
      <c r="L17" s="574">
        <v>1000</v>
      </c>
      <c r="M17" s="574">
        <f>L17</f>
        <v>1000</v>
      </c>
      <c r="N17" s="574" t="s">
        <v>657</v>
      </c>
      <c r="O17" s="574"/>
    </row>
    <row r="18" spans="1:15" ht="27" x14ac:dyDescent="0.25">
      <c r="A18" s="53" t="s">
        <v>386</v>
      </c>
      <c r="B18" s="574">
        <f>'[4]68,05,952 contr.manut.imp.elett'!I61</f>
        <v>6415.38</v>
      </c>
      <c r="C18" s="574">
        <f>B18</f>
        <v>6415.38</v>
      </c>
      <c r="D18" s="574" t="s">
        <v>269</v>
      </c>
      <c r="E18" s="574"/>
      <c r="F18" s="580"/>
      <c r="G18" s="574">
        <f>'[4]68,05,952 contr.manut.imp.elett'!I71</f>
        <v>6415.38</v>
      </c>
      <c r="H18" s="574">
        <f>G18</f>
        <v>6415.38</v>
      </c>
      <c r="I18" s="574" t="s">
        <v>269</v>
      </c>
      <c r="J18" s="574"/>
      <c r="K18" s="580"/>
      <c r="L18" s="574">
        <f>'[4]68,05,952 contr.manut.imp.elett'!I81</f>
        <v>6415.38</v>
      </c>
      <c r="M18" s="574">
        <f>L18</f>
        <v>6415.38</v>
      </c>
      <c r="N18" s="574" t="s">
        <v>269</v>
      </c>
      <c r="O18" s="574"/>
    </row>
    <row r="19" spans="1:15" x14ac:dyDescent="0.25">
      <c r="A19" s="53"/>
      <c r="B19" s="574"/>
      <c r="C19" s="574"/>
      <c r="D19" s="574"/>
      <c r="E19" s="574"/>
      <c r="F19" s="580"/>
      <c r="G19" s="574"/>
      <c r="H19" s="574"/>
      <c r="I19" s="574"/>
      <c r="J19" s="574"/>
      <c r="K19" s="580"/>
      <c r="L19" s="574"/>
      <c r="M19" s="574"/>
      <c r="N19" s="574"/>
      <c r="O19" s="574"/>
    </row>
    <row r="20" spans="1:15" ht="27" x14ac:dyDescent="0.25">
      <c r="A20" s="53" t="s">
        <v>387</v>
      </c>
      <c r="B20" s="574">
        <f>'[4]68,05,953 servizi di pulizie'!I57</f>
        <v>422</v>
      </c>
      <c r="C20" s="574">
        <f>B20</f>
        <v>422</v>
      </c>
      <c r="D20" s="574" t="s">
        <v>269</v>
      </c>
      <c r="E20" s="574"/>
      <c r="F20" s="580"/>
      <c r="G20" s="574">
        <f>'[4]68,05,953 servizi di pulizie'!I67</f>
        <v>422</v>
      </c>
      <c r="H20" s="574">
        <f>G20</f>
        <v>422</v>
      </c>
      <c r="I20" s="574" t="s">
        <v>269</v>
      </c>
      <c r="J20" s="574"/>
      <c r="K20" s="580"/>
      <c r="L20" s="574">
        <f>'[4]68,05,953 servizi di pulizie'!I77</f>
        <v>422</v>
      </c>
      <c r="M20" s="574">
        <f>L20</f>
        <v>422</v>
      </c>
      <c r="N20" s="574" t="s">
        <v>269</v>
      </c>
      <c r="O20" s="574"/>
    </row>
    <row r="21" spans="1:15" x14ac:dyDescent="0.25">
      <c r="A21" s="53"/>
      <c r="B21" s="574"/>
      <c r="C21" s="574"/>
      <c r="D21" s="574"/>
      <c r="E21" s="574"/>
      <c r="F21" s="580"/>
      <c r="G21" s="574"/>
      <c r="H21" s="574"/>
      <c r="I21" s="574"/>
      <c r="J21" s="574"/>
      <c r="K21" s="580"/>
      <c r="L21" s="574"/>
      <c r="M21" s="574"/>
      <c r="N21" s="574"/>
      <c r="O21" s="574"/>
    </row>
    <row r="22" spans="1:15" x14ac:dyDescent="0.25">
      <c r="A22" s="53" t="s">
        <v>388</v>
      </c>
      <c r="B22" s="574">
        <f>'[4]68,05,954 contr.man.imp.antince'!I69</f>
        <v>1550.83</v>
      </c>
      <c r="C22" s="574">
        <f>B22</f>
        <v>1550.83</v>
      </c>
      <c r="D22" s="574" t="s">
        <v>269</v>
      </c>
      <c r="E22" s="574"/>
      <c r="F22" s="580"/>
      <c r="G22" s="574">
        <f>'[4]68,05,954 contr.man.imp.antince'!I79</f>
        <v>1550.83</v>
      </c>
      <c r="H22" s="574">
        <f>G22</f>
        <v>1550.83</v>
      </c>
      <c r="I22" s="574" t="s">
        <v>269</v>
      </c>
      <c r="J22" s="574"/>
      <c r="K22" s="580"/>
      <c r="L22" s="569">
        <f>'[4]68,05,954 contr.man.imp.antince'!I89</f>
        <v>1550.83</v>
      </c>
      <c r="M22" s="574">
        <f>L22</f>
        <v>1550.83</v>
      </c>
      <c r="N22" s="574" t="s">
        <v>269</v>
      </c>
      <c r="O22" s="574"/>
    </row>
    <row r="23" spans="1:15" ht="40.5" x14ac:dyDescent="0.25">
      <c r="A23" s="53" t="s">
        <v>931</v>
      </c>
      <c r="B23" s="569">
        <f>'[4]68,05,955 manut.extra imp.antin'!I59</f>
        <v>2000</v>
      </c>
      <c r="C23" s="569"/>
      <c r="D23" s="570"/>
      <c r="E23" s="570" t="s">
        <v>937</v>
      </c>
      <c r="F23" s="581"/>
      <c r="G23" s="569">
        <f>'[4]68,05,955 manut.extra imp.antin'!I69</f>
        <v>2000</v>
      </c>
      <c r="H23" s="569"/>
      <c r="I23" s="570"/>
      <c r="J23" s="570" t="s">
        <v>937</v>
      </c>
      <c r="K23" s="581"/>
      <c r="L23" s="569">
        <f>'[4]68,05,955 manut.extra imp.antin'!I79</f>
        <v>2000</v>
      </c>
      <c r="M23" s="569"/>
      <c r="N23" s="570"/>
      <c r="O23" s="570" t="s">
        <v>937</v>
      </c>
    </row>
    <row r="24" spans="1:15" ht="40.5" x14ac:dyDescent="0.25">
      <c r="A24" s="53" t="s">
        <v>932</v>
      </c>
      <c r="B24" s="569">
        <f>'[4]68,05,960 man.carpent.extra con'!I68</f>
        <v>2500</v>
      </c>
      <c r="C24" s="569"/>
      <c r="D24" s="570"/>
      <c r="E24" s="570" t="s">
        <v>937</v>
      </c>
      <c r="F24" s="581"/>
      <c r="G24" s="569">
        <f>'[4]68,05,960 man.carpent.extra con'!I78</f>
        <v>2500</v>
      </c>
      <c r="H24" s="569"/>
      <c r="I24" s="570"/>
      <c r="J24" s="570" t="s">
        <v>937</v>
      </c>
      <c r="K24" s="581"/>
      <c r="L24" s="569">
        <f>'[4]68,05,960 man.carpent.extra con'!I88</f>
        <v>2500</v>
      </c>
      <c r="M24" s="569"/>
      <c r="N24" s="570"/>
      <c r="O24" s="570" t="s">
        <v>937</v>
      </c>
    </row>
    <row r="25" spans="1:15" ht="40.5" x14ac:dyDescent="0.25">
      <c r="A25" s="53" t="s">
        <v>389</v>
      </c>
      <c r="B25" s="569">
        <f>'[4]68,05,956 man.extra imp.elet.id'!I42</f>
        <v>5000</v>
      </c>
      <c r="C25" s="569"/>
      <c r="D25" s="570"/>
      <c r="E25" s="570" t="s">
        <v>937</v>
      </c>
      <c r="F25" s="581"/>
      <c r="G25" s="569">
        <f>'[4]68,05,956 man.extra imp.elet.id'!I52</f>
        <v>5000</v>
      </c>
      <c r="H25" s="569"/>
      <c r="I25" s="570"/>
      <c r="J25" s="570" t="s">
        <v>937</v>
      </c>
      <c r="K25" s="581"/>
      <c r="L25" s="569">
        <f>'[4]68,05,956 man.extra imp.elet.id'!I62</f>
        <v>5000</v>
      </c>
      <c r="M25" s="569"/>
      <c r="N25" s="570"/>
      <c r="O25" s="570" t="s">
        <v>937</v>
      </c>
    </row>
    <row r="26" spans="1:15" x14ac:dyDescent="0.25">
      <c r="A26" s="53" t="s">
        <v>390</v>
      </c>
      <c r="B26" s="569">
        <f>'[4]68,05,957 spese elab.b.pagaOs'!I74</f>
        <v>300</v>
      </c>
      <c r="C26" s="569">
        <f>B26</f>
        <v>300</v>
      </c>
      <c r="D26" s="569" t="s">
        <v>657</v>
      </c>
      <c r="E26" s="569"/>
      <c r="F26" s="581"/>
      <c r="G26" s="569">
        <f>'[4]68,05,957 spese elab.b.pagaOs'!I84</f>
        <v>300</v>
      </c>
      <c r="H26" s="569">
        <f>G26</f>
        <v>300</v>
      </c>
      <c r="I26" s="569" t="s">
        <v>657</v>
      </c>
      <c r="J26" s="569"/>
      <c r="K26" s="581"/>
      <c r="L26" s="569">
        <f>'[4]68,05,957 spese elab.b.pagaOs'!I94</f>
        <v>300</v>
      </c>
      <c r="M26" s="569">
        <f>L26</f>
        <v>300</v>
      </c>
      <c r="N26" s="569" t="s">
        <v>657</v>
      </c>
      <c r="O26" s="569"/>
    </row>
    <row r="27" spans="1:15" x14ac:dyDescent="0.25">
      <c r="A27" s="53" t="s">
        <v>391</v>
      </c>
      <c r="B27" s="569">
        <f>'[4]68,05,958 spese formazione'!I56</f>
        <v>150</v>
      </c>
      <c r="C27" s="569">
        <f>B27</f>
        <v>150</v>
      </c>
      <c r="D27" s="569" t="s">
        <v>657</v>
      </c>
      <c r="E27" s="569"/>
      <c r="F27" s="581"/>
      <c r="G27" s="569">
        <f>'[4]68,05,958 spese formazione'!I66</f>
        <v>150</v>
      </c>
      <c r="H27" s="569">
        <f>G27</f>
        <v>150</v>
      </c>
      <c r="I27" s="569" t="s">
        <v>657</v>
      </c>
      <c r="J27" s="569"/>
      <c r="K27" s="581"/>
      <c r="L27" s="569">
        <f>'[4]68,05,958 spese formazione'!I76</f>
        <v>150</v>
      </c>
      <c r="M27" s="569">
        <f>L27</f>
        <v>150</v>
      </c>
      <c r="N27" s="569" t="s">
        <v>657</v>
      </c>
      <c r="O27" s="569"/>
    </row>
    <row r="28" spans="1:15" x14ac:dyDescent="0.25">
      <c r="A28" s="53" t="s">
        <v>392</v>
      </c>
      <c r="B28" s="569">
        <f>'[4]68,05,959 b.pasto Ostello'!I123</f>
        <v>1300</v>
      </c>
      <c r="C28" s="569">
        <f>B28</f>
        <v>1300</v>
      </c>
      <c r="D28" s="569" t="s">
        <v>657</v>
      </c>
      <c r="E28" s="569"/>
      <c r="F28" s="581"/>
      <c r="G28" s="569">
        <f>'[4]68,05,959 b.pasto Ostello'!I133</f>
        <v>1300</v>
      </c>
      <c r="H28" s="569">
        <f>G28</f>
        <v>1300</v>
      </c>
      <c r="I28" s="569" t="s">
        <v>657</v>
      </c>
      <c r="J28" s="569"/>
      <c r="K28" s="581"/>
      <c r="L28" s="569">
        <f>'[4]68,05,959 b.pasto Ostello'!I143</f>
        <v>1300</v>
      </c>
      <c r="M28" s="569">
        <f>L28</f>
        <v>1300</v>
      </c>
      <c r="N28" s="569" t="s">
        <v>657</v>
      </c>
      <c r="O28" s="569"/>
    </row>
    <row r="29" spans="1:15" x14ac:dyDescent="0.25">
      <c r="A29" s="53" t="s">
        <v>933</v>
      </c>
      <c r="B29" s="569">
        <f>'[4]68,05,961 visite med.dip.ostell'!I51</f>
        <v>120</v>
      </c>
      <c r="C29" s="569">
        <f>B29</f>
        <v>120</v>
      </c>
      <c r="D29" s="569" t="s">
        <v>657</v>
      </c>
      <c r="E29" s="569"/>
      <c r="F29" s="581"/>
      <c r="G29" s="569">
        <f>'[4]68,05,961 visite med.dip.ostell'!I61</f>
        <v>120</v>
      </c>
      <c r="H29" s="569">
        <f>G29</f>
        <v>120</v>
      </c>
      <c r="I29" s="569" t="s">
        <v>657</v>
      </c>
      <c r="J29" s="569"/>
      <c r="K29" s="581"/>
      <c r="L29" s="574">
        <f>'[4]68,05,961 visite med.dip.ostell'!I71</f>
        <v>120</v>
      </c>
      <c r="M29" s="569">
        <f>L29</f>
        <v>120</v>
      </c>
      <c r="N29" s="569" t="s">
        <v>657</v>
      </c>
      <c r="O29" s="569"/>
    </row>
    <row r="30" spans="1:15" x14ac:dyDescent="0.25">
      <c r="A30" s="53" t="s">
        <v>393</v>
      </c>
      <c r="B30" s="574">
        <f>'[4]70,05,951 nolegg.bianc.lav.sene'!I96</f>
        <v>11520</v>
      </c>
      <c r="C30" s="574">
        <f>B30</f>
        <v>11520</v>
      </c>
      <c r="D30" s="574" t="s">
        <v>657</v>
      </c>
      <c r="E30" s="574"/>
      <c r="F30" s="580"/>
      <c r="G30" s="574">
        <f>'[4]70,05,951 nolegg.bianc.lav.sene'!I106</f>
        <v>11520</v>
      </c>
      <c r="H30" s="574">
        <f>G30</f>
        <v>11520</v>
      </c>
      <c r="I30" s="574" t="s">
        <v>657</v>
      </c>
      <c r="J30" s="574"/>
      <c r="K30" s="580"/>
      <c r="L30" s="584">
        <f>'[4]70,05,951 nolegg.bianc.lav.sene'!I116</f>
        <v>11520</v>
      </c>
      <c r="M30" s="574">
        <f>L30</f>
        <v>11520</v>
      </c>
      <c r="N30" s="574" t="s">
        <v>657</v>
      </c>
      <c r="O30" s="574"/>
    </row>
    <row r="31" spans="1:15" ht="16.5" x14ac:dyDescent="0.3">
      <c r="C31" s="585">
        <f>SUM(C3:C30)</f>
        <v>29147.34</v>
      </c>
      <c r="H31" s="585">
        <f>SUM(H3:H30)</f>
        <v>27327.34</v>
      </c>
      <c r="M31" s="585">
        <f>SUM(M3:M30)</f>
        <v>26827.34</v>
      </c>
    </row>
    <row r="33" spans="1:42" x14ac:dyDescent="0.25">
      <c r="A33" s="89"/>
      <c r="B33" s="577"/>
      <c r="C33" s="577"/>
      <c r="D33" s="577"/>
      <c r="E33" s="577"/>
      <c r="F33" s="583"/>
      <c r="G33" s="577"/>
      <c r="H33" s="577"/>
      <c r="I33" s="577"/>
      <c r="J33" s="577"/>
      <c r="K33" s="583"/>
      <c r="L33" s="577"/>
      <c r="M33" s="577"/>
      <c r="N33" s="577"/>
      <c r="O33" s="577"/>
    </row>
    <row r="35" spans="1:42" s="575" customFormat="1" x14ac:dyDescent="0.25">
      <c r="A35" s="18"/>
      <c r="B35" s="576"/>
      <c r="C35" s="576"/>
      <c r="D35" s="576"/>
      <c r="E35" s="576"/>
      <c r="F35" s="582"/>
      <c r="G35" s="576"/>
      <c r="H35" s="576"/>
      <c r="I35" s="576"/>
      <c r="J35" s="576"/>
      <c r="K35" s="582"/>
      <c r="L35" s="576"/>
      <c r="M35" s="576"/>
      <c r="N35" s="576"/>
      <c r="O35" s="576"/>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s="575" customFormat="1" x14ac:dyDescent="0.25">
      <c r="A36" s="18"/>
      <c r="B36" s="576"/>
      <c r="C36" s="576"/>
      <c r="D36" s="576"/>
      <c r="E36" s="576"/>
      <c r="F36" s="582"/>
      <c r="G36" s="576"/>
      <c r="H36" s="576"/>
      <c r="I36" s="576"/>
      <c r="J36" s="576"/>
      <c r="K36" s="582"/>
      <c r="L36" s="576"/>
      <c r="M36" s="576"/>
      <c r="N36" s="576"/>
      <c r="O36" s="576"/>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s="575" customFormat="1" x14ac:dyDescent="0.25">
      <c r="A37" s="18"/>
      <c r="B37" s="576"/>
      <c r="C37" s="576"/>
      <c r="D37" s="576"/>
      <c r="E37" s="576"/>
      <c r="F37" s="582"/>
      <c r="G37" s="576"/>
      <c r="H37" s="576"/>
      <c r="I37" s="576"/>
      <c r="J37" s="576"/>
      <c r="K37" s="582"/>
      <c r="L37" s="576"/>
      <c r="M37" s="576"/>
      <c r="N37" s="576"/>
      <c r="O37" s="576"/>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s="575" customFormat="1" x14ac:dyDescent="0.25">
      <c r="A38" s="18"/>
      <c r="B38" s="576"/>
      <c r="C38" s="576"/>
      <c r="D38" s="576"/>
      <c r="E38" s="576"/>
      <c r="F38" s="582"/>
      <c r="G38" s="576"/>
      <c r="H38" s="576"/>
      <c r="I38" s="576"/>
      <c r="J38" s="576"/>
      <c r="K38" s="582"/>
      <c r="L38" s="576"/>
      <c r="M38" s="576"/>
      <c r="N38" s="576"/>
      <c r="O38" s="576"/>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sheetData>
  <pageMargins left="0.31496062992125984" right="0.31496062992125984" top="0.39370078740157483" bottom="0.3937007874015748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80"/>
  <sheetViews>
    <sheetView topLeftCell="D21" zoomScale="75" zoomScaleNormal="75" workbookViewId="0">
      <selection activeCell="D14" sqref="A14:XFD26"/>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664</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24" customHeight="1" x14ac:dyDescent="0.25">
      <c r="A13" s="586" t="s">
        <v>939</v>
      </c>
      <c r="B13" s="25"/>
      <c r="C13" s="25"/>
      <c r="D13" s="23"/>
      <c r="E13" s="24"/>
      <c r="F13" s="23"/>
      <c r="G13" s="23"/>
      <c r="H13" s="23"/>
      <c r="I13" s="26"/>
      <c r="J13" s="27"/>
      <c r="K13" s="369"/>
      <c r="L13" s="24"/>
      <c r="M13" s="24"/>
      <c r="N13" s="367"/>
      <c r="O13" s="28"/>
      <c r="P13" s="382"/>
      <c r="Q13" s="46"/>
      <c r="R13" s="46"/>
      <c r="S13" s="24"/>
      <c r="T13" s="24"/>
      <c r="U13" s="388"/>
      <c r="V13" s="30"/>
      <c r="W13" s="30"/>
      <c r="X13" s="364"/>
      <c r="Y13" s="364"/>
      <c r="Z13" s="31"/>
    </row>
    <row r="14" spans="1:26" ht="63" customHeight="1" x14ac:dyDescent="0.2">
      <c r="A14" s="366" t="s">
        <v>671</v>
      </c>
      <c r="B14" s="32" t="s">
        <v>132</v>
      </c>
      <c r="C14" s="33">
        <v>2024</v>
      </c>
      <c r="D14" s="33">
        <v>2024</v>
      </c>
      <c r="E14" s="33" t="s">
        <v>133</v>
      </c>
      <c r="F14" s="33" t="s">
        <v>134</v>
      </c>
      <c r="G14" s="33" t="s">
        <v>133</v>
      </c>
      <c r="H14" s="33" t="s">
        <v>133</v>
      </c>
      <c r="I14" s="33" t="s">
        <v>135</v>
      </c>
      <c r="J14" s="682" t="s">
        <v>136</v>
      </c>
      <c r="K14" s="683" t="s">
        <v>137</v>
      </c>
      <c r="L14" s="682" t="s">
        <v>480</v>
      </c>
      <c r="M14" s="133"/>
      <c r="N14" s="368" t="s">
        <v>657</v>
      </c>
      <c r="O14" s="34"/>
      <c r="P14" s="383"/>
      <c r="Q14" s="47">
        <v>2219</v>
      </c>
      <c r="R14" s="47">
        <v>2219</v>
      </c>
      <c r="S14" s="47">
        <v>2219</v>
      </c>
      <c r="T14" s="30"/>
      <c r="U14" s="149">
        <f>SUM(Q14:T14)</f>
        <v>6657</v>
      </c>
      <c r="V14" s="30"/>
      <c r="W14" s="33"/>
      <c r="X14" s="364" t="s">
        <v>130</v>
      </c>
      <c r="Y14" s="364"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682" t="s">
        <v>151</v>
      </c>
      <c r="K15" s="683" t="s">
        <v>204</v>
      </c>
      <c r="L15" s="682" t="s">
        <v>470</v>
      </c>
      <c r="M15" s="133"/>
      <c r="N15" s="368" t="s">
        <v>657</v>
      </c>
      <c r="O15" s="34"/>
      <c r="P15" s="383"/>
      <c r="Q15" s="47">
        <v>100</v>
      </c>
      <c r="R15" s="47">
        <v>100</v>
      </c>
      <c r="S15" s="47">
        <v>100</v>
      </c>
      <c r="T15" s="30"/>
      <c r="U15" s="149">
        <f t="shared" ref="U15:U27" si="0">SUM(Q15:T15)</f>
        <v>300</v>
      </c>
      <c r="V15" s="30"/>
      <c r="W15" s="33"/>
      <c r="X15" s="364" t="s">
        <v>130</v>
      </c>
      <c r="Y15" s="364"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682" t="s">
        <v>151</v>
      </c>
      <c r="K16" s="683" t="s">
        <v>152</v>
      </c>
      <c r="L16" s="682" t="s">
        <v>481</v>
      </c>
      <c r="M16" s="133"/>
      <c r="N16" s="368" t="s">
        <v>657</v>
      </c>
      <c r="O16" s="34"/>
      <c r="P16" s="383"/>
      <c r="Q16" s="47">
        <v>250</v>
      </c>
      <c r="R16" s="47">
        <v>250</v>
      </c>
      <c r="S16" s="47">
        <v>250</v>
      </c>
      <c r="T16" s="30"/>
      <c r="U16" s="149">
        <f t="shared" si="0"/>
        <v>750</v>
      </c>
      <c r="V16" s="30"/>
      <c r="W16" s="33"/>
      <c r="X16" s="364" t="s">
        <v>130</v>
      </c>
      <c r="Y16" s="364" t="s">
        <v>131</v>
      </c>
      <c r="Z16" s="35"/>
    </row>
    <row r="17" spans="1:26" ht="38.25" customHeight="1" x14ac:dyDescent="0.2">
      <c r="A17" s="366" t="s">
        <v>674</v>
      </c>
      <c r="B17" s="32" t="s">
        <v>132</v>
      </c>
      <c r="C17" s="33">
        <v>2024</v>
      </c>
      <c r="D17" s="33">
        <v>2024</v>
      </c>
      <c r="E17" s="33" t="s">
        <v>133</v>
      </c>
      <c r="F17" s="33" t="s">
        <v>133</v>
      </c>
      <c r="G17" s="33" t="s">
        <v>133</v>
      </c>
      <c r="H17" s="33" t="s">
        <v>133</v>
      </c>
      <c r="I17" s="33" t="s">
        <v>135</v>
      </c>
      <c r="J17" s="682" t="s">
        <v>159</v>
      </c>
      <c r="K17" s="683" t="s">
        <v>160</v>
      </c>
      <c r="L17" s="682" t="s">
        <v>942</v>
      </c>
      <c r="M17" s="133"/>
      <c r="N17" s="368" t="s">
        <v>279</v>
      </c>
      <c r="O17" s="34"/>
      <c r="P17" s="383"/>
      <c r="Q17" s="47">
        <v>3800</v>
      </c>
      <c r="R17" s="47">
        <v>1980</v>
      </c>
      <c r="S17" s="47">
        <v>1480</v>
      </c>
      <c r="T17" s="30"/>
      <c r="U17" s="149">
        <f t="shared" ref="U17:U18" si="1">SUM(Q17:T17)</f>
        <v>7260</v>
      </c>
      <c r="V17" s="30"/>
      <c r="W17" s="33"/>
      <c r="X17" s="364" t="s">
        <v>130</v>
      </c>
      <c r="Y17" s="364" t="s">
        <v>131</v>
      </c>
      <c r="Z17" s="35"/>
    </row>
    <row r="18" spans="1:26" ht="38.25" customHeight="1" x14ac:dyDescent="0.2">
      <c r="A18" s="366" t="s">
        <v>675</v>
      </c>
      <c r="B18" s="32" t="s">
        <v>132</v>
      </c>
      <c r="C18" s="33">
        <v>2024</v>
      </c>
      <c r="D18" s="33">
        <v>2024</v>
      </c>
      <c r="E18" s="33" t="s">
        <v>133</v>
      </c>
      <c r="F18" s="33" t="s">
        <v>134</v>
      </c>
      <c r="G18" s="33" t="s">
        <v>133</v>
      </c>
      <c r="H18" s="33" t="s">
        <v>133</v>
      </c>
      <c r="I18" s="33" t="s">
        <v>135</v>
      </c>
      <c r="J18" s="682" t="s">
        <v>159</v>
      </c>
      <c r="K18" s="683" t="s">
        <v>161</v>
      </c>
      <c r="L18" s="682" t="s">
        <v>162</v>
      </c>
      <c r="M18" s="133"/>
      <c r="N18" s="368" t="s">
        <v>657</v>
      </c>
      <c r="O18" s="34"/>
      <c r="P18" s="383"/>
      <c r="Q18" s="47">
        <v>1000</v>
      </c>
      <c r="R18" s="47">
        <v>1000</v>
      </c>
      <c r="S18" s="47">
        <v>1000</v>
      </c>
      <c r="T18" s="30"/>
      <c r="U18" s="149">
        <f t="shared" si="1"/>
        <v>3000</v>
      </c>
      <c r="V18" s="30"/>
      <c r="W18" s="33"/>
      <c r="X18" s="364" t="s">
        <v>130</v>
      </c>
      <c r="Y18" s="364" t="s">
        <v>131</v>
      </c>
      <c r="Z18" s="35"/>
    </row>
    <row r="19" spans="1:26" ht="38.25" customHeight="1" x14ac:dyDescent="0.2">
      <c r="A19" s="366" t="s">
        <v>676</v>
      </c>
      <c r="B19" s="32" t="s">
        <v>132</v>
      </c>
      <c r="C19" s="33">
        <v>2024</v>
      </c>
      <c r="D19" s="33">
        <v>2024</v>
      </c>
      <c r="E19" s="33" t="s">
        <v>133</v>
      </c>
      <c r="F19" s="33" t="s">
        <v>134</v>
      </c>
      <c r="G19" s="33" t="s">
        <v>133</v>
      </c>
      <c r="H19" s="33" t="s">
        <v>133</v>
      </c>
      <c r="I19" s="33" t="s">
        <v>135</v>
      </c>
      <c r="J19" s="682" t="s">
        <v>151</v>
      </c>
      <c r="K19" s="683" t="s">
        <v>152</v>
      </c>
      <c r="L19" s="682" t="s">
        <v>439</v>
      </c>
      <c r="M19" s="133"/>
      <c r="N19" s="368" t="s">
        <v>269</v>
      </c>
      <c r="O19" s="34"/>
      <c r="P19" s="383"/>
      <c r="Q19" s="47">
        <v>6415</v>
      </c>
      <c r="R19" s="47">
        <v>6415</v>
      </c>
      <c r="S19" s="47">
        <v>6415</v>
      </c>
      <c r="T19" s="30"/>
      <c r="U19" s="149">
        <f t="shared" ref="U19" si="2">SUM(Q19:T19)</f>
        <v>19245</v>
      </c>
      <c r="V19" s="30"/>
      <c r="W19" s="33"/>
      <c r="X19" s="364" t="s">
        <v>130</v>
      </c>
      <c r="Y19" s="364"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682" t="s">
        <v>151</v>
      </c>
      <c r="K20" s="683" t="s">
        <v>201</v>
      </c>
      <c r="L20" s="682" t="s">
        <v>212</v>
      </c>
      <c r="M20" s="133"/>
      <c r="N20" s="368" t="s">
        <v>269</v>
      </c>
      <c r="O20" s="34"/>
      <c r="P20" s="383"/>
      <c r="Q20" s="47">
        <v>422</v>
      </c>
      <c r="R20" s="47">
        <v>422</v>
      </c>
      <c r="S20" s="47">
        <v>422</v>
      </c>
      <c r="T20" s="30"/>
      <c r="U20" s="149">
        <f t="shared" si="0"/>
        <v>1266</v>
      </c>
      <c r="V20" s="30"/>
      <c r="W20" s="33"/>
      <c r="X20" s="364" t="s">
        <v>130</v>
      </c>
      <c r="Y20" s="364" t="s">
        <v>131</v>
      </c>
      <c r="Z20" s="35"/>
    </row>
    <row r="21" spans="1:26" ht="149.25" customHeight="1" x14ac:dyDescent="0.2">
      <c r="A21" s="366" t="s">
        <v>678</v>
      </c>
      <c r="B21" s="32" t="s">
        <v>132</v>
      </c>
      <c r="C21" s="33">
        <v>2024</v>
      </c>
      <c r="D21" s="33">
        <v>2024</v>
      </c>
      <c r="E21" s="33" t="s">
        <v>133</v>
      </c>
      <c r="F21" s="33" t="s">
        <v>133</v>
      </c>
      <c r="G21" s="33" t="s">
        <v>133</v>
      </c>
      <c r="H21" s="33" t="s">
        <v>133</v>
      </c>
      <c r="I21" s="33" t="s">
        <v>135</v>
      </c>
      <c r="J21" s="682" t="s">
        <v>151</v>
      </c>
      <c r="K21" s="683" t="s">
        <v>152</v>
      </c>
      <c r="L21" s="682" t="s">
        <v>458</v>
      </c>
      <c r="M21" s="34"/>
      <c r="N21" s="368" t="s">
        <v>269</v>
      </c>
      <c r="O21" s="34"/>
      <c r="P21" s="383"/>
      <c r="Q21" s="47">
        <v>1551</v>
      </c>
      <c r="R21" s="47">
        <v>1551</v>
      </c>
      <c r="S21" s="47">
        <v>1551</v>
      </c>
      <c r="T21" s="30"/>
      <c r="U21" s="149">
        <f t="shared" ref="U21" si="3">SUM(Q21:T21)</f>
        <v>4653</v>
      </c>
      <c r="V21" s="30"/>
      <c r="W21" s="33"/>
      <c r="X21" s="364" t="s">
        <v>130</v>
      </c>
      <c r="Y21" s="364"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682" t="s">
        <v>151</v>
      </c>
      <c r="K22" s="683" t="s">
        <v>207</v>
      </c>
      <c r="L22" s="682" t="s">
        <v>468</v>
      </c>
      <c r="M22" s="34"/>
      <c r="N22" s="368" t="s">
        <v>657</v>
      </c>
      <c r="O22" s="34"/>
      <c r="P22" s="383"/>
      <c r="Q22" s="47">
        <v>300</v>
      </c>
      <c r="R22" s="47">
        <v>300</v>
      </c>
      <c r="S22" s="47">
        <v>300</v>
      </c>
      <c r="T22" s="30"/>
      <c r="U22" s="149">
        <f>SUM(Q22:T22)</f>
        <v>900</v>
      </c>
      <c r="V22" s="30"/>
      <c r="W22" s="33"/>
      <c r="X22" s="364" t="s">
        <v>130</v>
      </c>
      <c r="Y22" s="364" t="s">
        <v>131</v>
      </c>
      <c r="Z22" s="35"/>
    </row>
    <row r="23" spans="1:26" ht="38.25" customHeight="1" x14ac:dyDescent="0.2">
      <c r="A23" s="366" t="s">
        <v>680</v>
      </c>
      <c r="B23" s="32" t="s">
        <v>132</v>
      </c>
      <c r="C23" s="33">
        <v>2024</v>
      </c>
      <c r="D23" s="33">
        <v>2024</v>
      </c>
      <c r="E23" s="33" t="s">
        <v>133</v>
      </c>
      <c r="F23" s="33" t="s">
        <v>133</v>
      </c>
      <c r="G23" s="33" t="s">
        <v>133</v>
      </c>
      <c r="H23" s="33" t="s">
        <v>133</v>
      </c>
      <c r="I23" s="33" t="s">
        <v>135</v>
      </c>
      <c r="J23" s="682" t="s">
        <v>151</v>
      </c>
      <c r="K23" s="683" t="s">
        <v>185</v>
      </c>
      <c r="L23" s="682" t="s">
        <v>471</v>
      </c>
      <c r="M23" s="34"/>
      <c r="N23" s="368" t="s">
        <v>657</v>
      </c>
      <c r="O23" s="34"/>
      <c r="P23" s="383"/>
      <c r="Q23" s="47">
        <v>150</v>
      </c>
      <c r="R23" s="47">
        <v>150</v>
      </c>
      <c r="S23" s="47">
        <v>150</v>
      </c>
      <c r="T23" s="30"/>
      <c r="U23" s="149">
        <f>SUM(Q23:T23)</f>
        <v>450</v>
      </c>
      <c r="V23" s="30"/>
      <c r="W23" s="33"/>
      <c r="X23" s="364" t="s">
        <v>130</v>
      </c>
      <c r="Y23" s="364" t="s">
        <v>131</v>
      </c>
      <c r="Z23" s="35"/>
    </row>
    <row r="24" spans="1:26" ht="38.25" customHeight="1" x14ac:dyDescent="0.2">
      <c r="A24" s="366" t="s">
        <v>681</v>
      </c>
      <c r="B24" s="32" t="s">
        <v>132</v>
      </c>
      <c r="C24" s="33">
        <v>2024</v>
      </c>
      <c r="D24" s="33">
        <v>2024</v>
      </c>
      <c r="E24" s="33" t="s">
        <v>133</v>
      </c>
      <c r="F24" s="33" t="s">
        <v>133</v>
      </c>
      <c r="G24" s="33" t="s">
        <v>133</v>
      </c>
      <c r="H24" s="33" t="s">
        <v>133</v>
      </c>
      <c r="I24" s="33" t="s">
        <v>135</v>
      </c>
      <c r="J24" s="682" t="s">
        <v>140</v>
      </c>
      <c r="K24" s="683" t="s">
        <v>206</v>
      </c>
      <c r="L24" s="682" t="s">
        <v>180</v>
      </c>
      <c r="M24" s="34"/>
      <c r="N24" s="368" t="s">
        <v>657</v>
      </c>
      <c r="O24" s="34"/>
      <c r="P24" s="383"/>
      <c r="Q24" s="47">
        <v>1300</v>
      </c>
      <c r="R24" s="47">
        <v>1300</v>
      </c>
      <c r="S24" s="47">
        <v>1300</v>
      </c>
      <c r="T24" s="30"/>
      <c r="U24" s="149">
        <f>SUM(Q24:T24)</f>
        <v>3900</v>
      </c>
      <c r="V24" s="30"/>
      <c r="W24" s="33"/>
      <c r="X24" s="364" t="s">
        <v>130</v>
      </c>
      <c r="Y24" s="364" t="s">
        <v>131</v>
      </c>
      <c r="Z24" s="35"/>
    </row>
    <row r="25" spans="1:26" ht="149.25" customHeight="1" x14ac:dyDescent="0.2">
      <c r="A25" s="366" t="s">
        <v>682</v>
      </c>
      <c r="B25" s="32" t="s">
        <v>132</v>
      </c>
      <c r="C25" s="33">
        <v>2024</v>
      </c>
      <c r="D25" s="33">
        <v>2024</v>
      </c>
      <c r="E25" s="33" t="s">
        <v>133</v>
      </c>
      <c r="F25" s="33" t="s">
        <v>133</v>
      </c>
      <c r="G25" s="33" t="s">
        <v>133</v>
      </c>
      <c r="H25" s="33" t="s">
        <v>133</v>
      </c>
      <c r="I25" s="33" t="s">
        <v>135</v>
      </c>
      <c r="J25" s="682" t="s">
        <v>151</v>
      </c>
      <c r="K25" s="683" t="s">
        <v>210</v>
      </c>
      <c r="L25" s="682" t="s">
        <v>188</v>
      </c>
      <c r="M25" s="34"/>
      <c r="N25" s="368" t="s">
        <v>657</v>
      </c>
      <c r="O25" s="34"/>
      <c r="P25" s="383"/>
      <c r="Q25" s="47">
        <v>120</v>
      </c>
      <c r="R25" s="47">
        <v>120</v>
      </c>
      <c r="S25" s="47">
        <v>120</v>
      </c>
      <c r="T25" s="30"/>
      <c r="U25" s="149">
        <f>SUM(Q25:T25)</f>
        <v>360</v>
      </c>
      <c r="V25" s="30"/>
      <c r="W25" s="33"/>
      <c r="X25" s="364" t="s">
        <v>130</v>
      </c>
      <c r="Y25" s="364" t="s">
        <v>131</v>
      </c>
      <c r="Z25" s="35"/>
    </row>
    <row r="26" spans="1:26" ht="149.25" customHeight="1" x14ac:dyDescent="0.2">
      <c r="A26" s="366" t="s">
        <v>683</v>
      </c>
      <c r="B26" s="32" t="s">
        <v>132</v>
      </c>
      <c r="C26" s="33">
        <v>2024</v>
      </c>
      <c r="D26" s="33">
        <v>2024</v>
      </c>
      <c r="E26" s="33" t="s">
        <v>133</v>
      </c>
      <c r="F26" s="33" t="s">
        <v>133</v>
      </c>
      <c r="G26" s="33" t="s">
        <v>133</v>
      </c>
      <c r="H26" s="33" t="s">
        <v>133</v>
      </c>
      <c r="I26" s="33" t="s">
        <v>135</v>
      </c>
      <c r="J26" s="682" t="s">
        <v>151</v>
      </c>
      <c r="K26" s="683" t="s">
        <v>191</v>
      </c>
      <c r="L26" s="682" t="s">
        <v>943</v>
      </c>
      <c r="M26" s="34"/>
      <c r="N26" s="368" t="s">
        <v>657</v>
      </c>
      <c r="O26" s="34"/>
      <c r="P26" s="383"/>
      <c r="Q26" s="47">
        <v>11520</v>
      </c>
      <c r="R26" s="47">
        <v>11520</v>
      </c>
      <c r="S26" s="47">
        <v>11520</v>
      </c>
      <c r="T26" s="30"/>
      <c r="U26" s="149">
        <f>SUM(Q26:T26)</f>
        <v>34560</v>
      </c>
      <c r="V26" s="30"/>
      <c r="W26" s="33"/>
      <c r="X26" s="364" t="s">
        <v>130</v>
      </c>
      <c r="Y26" s="364" t="s">
        <v>131</v>
      </c>
      <c r="Z26" s="35"/>
    </row>
    <row r="27" spans="1:26" x14ac:dyDescent="0.2">
      <c r="A27" s="32"/>
      <c r="K27" s="22"/>
      <c r="N27" s="22"/>
      <c r="Q27" s="124">
        <f>SUM(Q14:Q26)</f>
        <v>29147</v>
      </c>
      <c r="R27" s="124">
        <f>SUM(R14:R26)</f>
        <v>27327</v>
      </c>
      <c r="S27" s="124">
        <f>SUM(S14:S26)</f>
        <v>26827</v>
      </c>
      <c r="T27" s="124">
        <f>SUM(T14:T26)</f>
        <v>0</v>
      </c>
      <c r="U27" s="149">
        <f t="shared" si="0"/>
        <v>83301</v>
      </c>
      <c r="X27" s="22"/>
      <c r="Y27" s="22"/>
    </row>
    <row r="28" spans="1:26" s="118" customFormat="1" x14ac:dyDescent="0.2">
      <c r="A28" s="385"/>
      <c r="Q28" s="386"/>
      <c r="R28" s="139"/>
      <c r="S28" s="139"/>
      <c r="U28" s="389"/>
    </row>
    <row r="29" spans="1:26" s="118" customFormat="1" x14ac:dyDescent="0.2">
      <c r="A29" s="738" t="s">
        <v>213</v>
      </c>
      <c r="B29" s="738"/>
      <c r="C29" s="738"/>
      <c r="D29" s="738"/>
      <c r="E29" s="738"/>
      <c r="F29" s="738"/>
      <c r="G29" s="738"/>
      <c r="H29" s="738"/>
      <c r="I29" s="738"/>
      <c r="J29" s="738"/>
      <c r="K29" s="738"/>
      <c r="L29" s="738"/>
      <c r="Q29" s="139"/>
      <c r="R29" s="139"/>
      <c r="U29" s="144"/>
    </row>
    <row r="30" spans="1:26" s="118" customFormat="1" x14ac:dyDescent="0.2">
      <c r="A30" s="739" t="s">
        <v>214</v>
      </c>
      <c r="B30" s="739"/>
      <c r="C30" s="739"/>
      <c r="D30" s="740"/>
      <c r="E30" s="740"/>
      <c r="F30" s="740"/>
      <c r="G30" s="740"/>
      <c r="H30" s="740"/>
      <c r="I30" s="740"/>
      <c r="J30" s="740"/>
      <c r="K30" s="740"/>
      <c r="L30" s="740"/>
      <c r="Q30" s="139"/>
      <c r="R30" s="139"/>
      <c r="U30" s="144"/>
    </row>
    <row r="31" spans="1:26" s="118" customFormat="1" x14ac:dyDescent="0.2">
      <c r="A31" s="723" t="s">
        <v>215</v>
      </c>
      <c r="B31" s="723"/>
      <c r="C31" s="723"/>
      <c r="D31" s="723"/>
      <c r="E31" s="723"/>
      <c r="F31" s="723"/>
      <c r="G31" s="723"/>
      <c r="H31" s="723"/>
      <c r="I31" s="723"/>
      <c r="J31" s="723"/>
      <c r="K31" s="723"/>
      <c r="L31" s="723"/>
      <c r="R31" s="139"/>
      <c r="S31" s="144"/>
      <c r="T31" s="393" t="s">
        <v>216</v>
      </c>
      <c r="U31" s="144"/>
    </row>
    <row r="32" spans="1:26" s="118" customFormat="1" ht="25.5" customHeight="1" x14ac:dyDescent="0.2">
      <c r="A32" s="723" t="s">
        <v>217</v>
      </c>
      <c r="B32" s="723"/>
      <c r="C32" s="723"/>
      <c r="D32" s="723"/>
      <c r="E32" s="723"/>
      <c r="F32" s="723"/>
      <c r="G32" s="723"/>
      <c r="H32" s="723"/>
      <c r="I32" s="723"/>
      <c r="J32" s="723"/>
      <c r="K32" s="723"/>
      <c r="L32" s="723"/>
      <c r="M32" s="723"/>
      <c r="N32" s="723"/>
      <c r="R32" s="139"/>
      <c r="S32" s="144"/>
      <c r="T32" s="393" t="s">
        <v>218</v>
      </c>
      <c r="U32" s="144"/>
      <c r="Z32" s="141"/>
    </row>
    <row r="33" spans="1:26" s="118" customFormat="1" x14ac:dyDescent="0.2">
      <c r="A33" s="723" t="s">
        <v>219</v>
      </c>
      <c r="B33" s="721"/>
      <c r="C33" s="721"/>
      <c r="D33" s="721"/>
      <c r="E33" s="721"/>
      <c r="F33" s="721"/>
      <c r="G33" s="721"/>
      <c r="H33" s="721"/>
      <c r="I33" s="721"/>
      <c r="J33" s="721"/>
      <c r="K33" s="721"/>
      <c r="L33" s="721"/>
      <c r="Q33" s="140"/>
      <c r="R33" s="139"/>
      <c r="U33" s="144"/>
      <c r="Z33" s="141"/>
    </row>
    <row r="34" spans="1:26" s="118" customFormat="1" ht="27" customHeight="1" x14ac:dyDescent="0.2">
      <c r="A34" s="723" t="s">
        <v>220</v>
      </c>
      <c r="B34" s="723"/>
      <c r="C34" s="723"/>
      <c r="D34" s="723"/>
      <c r="E34" s="723"/>
      <c r="F34" s="723"/>
      <c r="G34" s="723"/>
      <c r="H34" s="723"/>
      <c r="I34" s="723"/>
      <c r="J34" s="723"/>
      <c r="K34" s="723"/>
      <c r="L34" s="723"/>
      <c r="Q34" s="139"/>
      <c r="R34" s="139"/>
      <c r="U34" s="144"/>
    </row>
    <row r="35" spans="1:26" s="118" customFormat="1" ht="12" customHeight="1" x14ac:dyDescent="0.2">
      <c r="A35" s="723" t="s">
        <v>221</v>
      </c>
      <c r="B35" s="723"/>
      <c r="C35" s="723"/>
      <c r="D35" s="723"/>
      <c r="E35" s="723"/>
      <c r="F35" s="723"/>
      <c r="G35" s="723"/>
      <c r="H35" s="723"/>
      <c r="I35" s="723"/>
      <c r="J35" s="723"/>
      <c r="K35" s="723"/>
      <c r="L35" s="142"/>
      <c r="P35" s="725" t="s">
        <v>222</v>
      </c>
      <c r="Q35" s="725"/>
      <c r="R35" s="725"/>
      <c r="S35" s="725"/>
      <c r="T35" s="725"/>
      <c r="U35" s="725"/>
      <c r="V35" s="725"/>
      <c r="W35" s="725"/>
      <c r="X35" s="725"/>
      <c r="Y35" s="725"/>
    </row>
    <row r="36" spans="1:26" s="118" customFormat="1" ht="12.75" customHeight="1" x14ac:dyDescent="0.2">
      <c r="A36" s="723" t="s">
        <v>223</v>
      </c>
      <c r="B36" s="723"/>
      <c r="C36" s="723"/>
      <c r="D36" s="723"/>
      <c r="E36" s="723"/>
      <c r="F36" s="723"/>
      <c r="G36" s="723"/>
      <c r="H36" s="723"/>
      <c r="I36" s="723"/>
      <c r="J36" s="723"/>
      <c r="K36" s="723"/>
      <c r="P36" s="725" t="s">
        <v>224</v>
      </c>
      <c r="Q36" s="725"/>
      <c r="R36" s="725"/>
      <c r="S36" s="725"/>
      <c r="T36" s="725"/>
      <c r="U36" s="725"/>
      <c r="V36" s="143" t="s">
        <v>225</v>
      </c>
      <c r="W36" s="380"/>
      <c r="X36" s="380"/>
      <c r="Y36" s="117"/>
    </row>
    <row r="37" spans="1:26" s="118" customFormat="1" ht="12.75" customHeight="1" x14ac:dyDescent="0.2">
      <c r="A37" s="723" t="s">
        <v>226</v>
      </c>
      <c r="B37" s="723"/>
      <c r="C37" s="723"/>
      <c r="D37" s="723"/>
      <c r="E37" s="723"/>
      <c r="F37" s="723"/>
      <c r="G37" s="723"/>
      <c r="H37" s="723"/>
      <c r="I37" s="723"/>
      <c r="J37" s="723"/>
      <c r="K37" s="723"/>
      <c r="L37" s="723"/>
      <c r="M37" s="723"/>
      <c r="N37" s="723"/>
      <c r="P37" s="379"/>
      <c r="Q37" s="394"/>
      <c r="R37" s="394"/>
      <c r="S37" s="379"/>
      <c r="T37" s="379"/>
      <c r="U37" s="379"/>
      <c r="V37" s="143"/>
      <c r="W37" s="380"/>
      <c r="X37" s="380"/>
      <c r="Y37" s="117"/>
    </row>
    <row r="38" spans="1:26" s="118" customFormat="1" ht="12.75" customHeight="1" x14ac:dyDescent="0.2">
      <c r="A38" s="723" t="s">
        <v>227</v>
      </c>
      <c r="B38" s="723"/>
      <c r="C38" s="723"/>
      <c r="D38" s="723"/>
      <c r="E38" s="723"/>
      <c r="F38" s="723"/>
      <c r="G38" s="723"/>
      <c r="H38" s="723"/>
      <c r="I38" s="723"/>
      <c r="J38" s="723"/>
      <c r="K38" s="723"/>
      <c r="L38" s="723"/>
      <c r="M38" s="723"/>
      <c r="N38" s="723"/>
      <c r="P38" s="725" t="s">
        <v>228</v>
      </c>
      <c r="Q38" s="725"/>
      <c r="R38" s="725"/>
      <c r="S38" s="725"/>
      <c r="T38" s="725"/>
      <c r="U38" s="725"/>
      <c r="V38" s="725"/>
      <c r="W38" s="725"/>
      <c r="X38" s="725"/>
      <c r="Y38" s="725"/>
    </row>
    <row r="39" spans="1:26" s="118" customFormat="1" ht="27.75" customHeight="1" x14ac:dyDescent="0.2">
      <c r="A39" s="723" t="s">
        <v>229</v>
      </c>
      <c r="B39" s="723"/>
      <c r="C39" s="723"/>
      <c r="D39" s="723"/>
      <c r="E39" s="723"/>
      <c r="F39" s="723"/>
      <c r="G39" s="723"/>
      <c r="H39" s="723"/>
      <c r="I39" s="723"/>
      <c r="J39" s="723"/>
      <c r="K39" s="723"/>
      <c r="L39" s="723"/>
      <c r="M39" s="723"/>
      <c r="N39" s="723"/>
      <c r="P39" s="725" t="s">
        <v>230</v>
      </c>
      <c r="Q39" s="725"/>
      <c r="R39" s="725"/>
      <c r="S39" s="725"/>
      <c r="T39" s="725"/>
      <c r="U39" s="725"/>
      <c r="V39" s="372" t="s">
        <v>828</v>
      </c>
      <c r="W39" s="372" t="s">
        <v>829</v>
      </c>
      <c r="X39" s="372" t="s">
        <v>830</v>
      </c>
      <c r="Y39" s="372" t="s">
        <v>232</v>
      </c>
    </row>
    <row r="40" spans="1:26" s="118" customFormat="1" ht="12.75" customHeight="1" x14ac:dyDescent="0.2">
      <c r="A40" s="723" t="s">
        <v>233</v>
      </c>
      <c r="B40" s="723"/>
      <c r="C40" s="723"/>
      <c r="D40" s="723"/>
      <c r="E40" s="723"/>
      <c r="F40" s="723"/>
      <c r="G40" s="723"/>
      <c r="H40" s="723"/>
      <c r="I40" s="723"/>
      <c r="J40" s="723"/>
      <c r="K40" s="723"/>
      <c r="L40" s="723"/>
      <c r="M40" s="723"/>
      <c r="N40" s="723"/>
      <c r="P40" s="722" t="s">
        <v>234</v>
      </c>
      <c r="Q40" s="722"/>
      <c r="R40" s="722"/>
      <c r="S40" s="722"/>
      <c r="T40" s="722"/>
      <c r="U40" s="722"/>
      <c r="V40" s="143">
        <v>0</v>
      </c>
      <c r="W40" s="143">
        <v>0</v>
      </c>
      <c r="X40" s="143">
        <v>0</v>
      </c>
      <c r="Y40" s="143">
        <v>0</v>
      </c>
    </row>
    <row r="41" spans="1:26" s="120" customFormat="1" ht="12.75" customHeight="1" x14ac:dyDescent="0.2">
      <c r="A41" s="723" t="s">
        <v>235</v>
      </c>
      <c r="B41" s="723"/>
      <c r="C41" s="723"/>
      <c r="D41" s="723"/>
      <c r="E41" s="723"/>
      <c r="F41" s="723"/>
      <c r="G41" s="723"/>
      <c r="H41" s="723"/>
      <c r="I41" s="723"/>
      <c r="J41" s="723"/>
      <c r="K41" s="723"/>
      <c r="L41" s="723"/>
      <c r="M41" s="723"/>
      <c r="N41" s="723"/>
      <c r="P41" s="722" t="s">
        <v>236</v>
      </c>
      <c r="Q41" s="722"/>
      <c r="R41" s="722"/>
      <c r="S41" s="722"/>
      <c r="T41" s="722"/>
      <c r="U41" s="722"/>
      <c r="V41" s="143">
        <v>0</v>
      </c>
      <c r="W41" s="143">
        <v>0</v>
      </c>
      <c r="X41" s="143">
        <v>0</v>
      </c>
      <c r="Y41" s="143">
        <v>0</v>
      </c>
    </row>
    <row r="42" spans="1:26" s="120" customFormat="1" ht="12.75" customHeight="1" x14ac:dyDescent="0.2">
      <c r="A42" s="724" t="s">
        <v>734</v>
      </c>
      <c r="B42" s="724"/>
      <c r="C42" s="724"/>
      <c r="D42" s="724"/>
      <c r="E42" s="724"/>
      <c r="F42" s="724"/>
      <c r="G42" s="724"/>
      <c r="H42" s="724"/>
      <c r="I42" s="724"/>
      <c r="J42" s="724"/>
      <c r="K42" s="724"/>
      <c r="L42" s="724"/>
      <c r="M42" s="724"/>
      <c r="N42" s="724"/>
      <c r="P42" s="722" t="s">
        <v>237</v>
      </c>
      <c r="Q42" s="722"/>
      <c r="R42" s="722"/>
      <c r="S42" s="722"/>
      <c r="T42" s="722"/>
      <c r="U42" s="722"/>
      <c r="V42" s="380">
        <f>Q27</f>
        <v>29147</v>
      </c>
      <c r="W42" s="380">
        <f>R27</f>
        <v>27327</v>
      </c>
      <c r="X42" s="380">
        <f>S27</f>
        <v>26827</v>
      </c>
      <c r="Y42" s="380">
        <f>T27</f>
        <v>0</v>
      </c>
    </row>
    <row r="43" spans="1:26" s="120" customFormat="1" ht="12.75" customHeight="1" x14ac:dyDescent="0.2">
      <c r="A43" s="119"/>
      <c r="B43" s="119"/>
      <c r="C43" s="119"/>
      <c r="D43" s="119"/>
      <c r="E43" s="119"/>
      <c r="F43" s="119"/>
      <c r="G43" s="119"/>
      <c r="H43" s="119"/>
      <c r="I43" s="119"/>
      <c r="J43" s="119"/>
      <c r="K43" s="119"/>
      <c r="L43" s="119"/>
      <c r="M43" s="119"/>
      <c r="N43" s="119"/>
      <c r="P43" s="722" t="s">
        <v>238</v>
      </c>
      <c r="Q43" s="722"/>
      <c r="R43" s="722"/>
      <c r="S43" s="722"/>
      <c r="T43" s="722"/>
      <c r="U43" s="722"/>
      <c r="V43" s="143">
        <v>0</v>
      </c>
      <c r="W43" s="143">
        <v>0</v>
      </c>
      <c r="X43" s="143">
        <v>0</v>
      </c>
      <c r="Y43" s="143">
        <v>0</v>
      </c>
    </row>
    <row r="44" spans="1:26" s="118" customFormat="1" ht="12" customHeight="1" x14ac:dyDescent="0.2">
      <c r="A44" s="144" t="s">
        <v>239</v>
      </c>
      <c r="P44" s="722" t="s">
        <v>240</v>
      </c>
      <c r="Q44" s="722"/>
      <c r="R44" s="722"/>
      <c r="S44" s="722"/>
      <c r="T44" s="722"/>
      <c r="U44" s="722"/>
      <c r="V44" s="143">
        <v>0</v>
      </c>
      <c r="W44" s="143">
        <v>0</v>
      </c>
      <c r="X44" s="143">
        <v>0</v>
      </c>
      <c r="Y44" s="143">
        <v>0</v>
      </c>
    </row>
    <row r="45" spans="1:26" s="118" customFormat="1" ht="12.75" customHeight="1" x14ac:dyDescent="0.2">
      <c r="A45" s="721" t="s">
        <v>241</v>
      </c>
      <c r="B45" s="721"/>
      <c r="J45" s="145"/>
      <c r="P45" s="722" t="s">
        <v>242</v>
      </c>
      <c r="Q45" s="722"/>
      <c r="R45" s="722"/>
      <c r="S45" s="722"/>
      <c r="T45" s="722"/>
      <c r="U45" s="722"/>
      <c r="V45" s="143">
        <v>0</v>
      </c>
      <c r="W45" s="143">
        <v>0</v>
      </c>
      <c r="X45" s="143">
        <v>0</v>
      </c>
      <c r="Y45" s="143">
        <v>0</v>
      </c>
    </row>
    <row r="46" spans="1:26" s="118" customFormat="1" x14ac:dyDescent="0.2">
      <c r="A46" s="721" t="s">
        <v>243</v>
      </c>
      <c r="B46" s="721"/>
      <c r="Q46" s="139"/>
      <c r="R46" s="139"/>
      <c r="U46" s="144"/>
    </row>
    <row r="47" spans="1:26" s="118" customFormat="1" ht="12.75" customHeight="1" x14ac:dyDescent="0.2">
      <c r="A47" s="721" t="s">
        <v>244</v>
      </c>
      <c r="B47" s="721"/>
      <c r="Q47" s="139"/>
      <c r="R47" s="139"/>
      <c r="U47" s="144"/>
    </row>
    <row r="48" spans="1:26" s="118" customFormat="1" ht="12.75" customHeight="1" x14ac:dyDescent="0.2">
      <c r="Q48" s="139"/>
      <c r="R48" s="139"/>
      <c r="U48" s="144"/>
    </row>
    <row r="49" spans="1:25" s="118" customFormat="1" ht="12.75" customHeight="1" x14ac:dyDescent="0.2">
      <c r="A49" s="146" t="s">
        <v>245</v>
      </c>
      <c r="B49" s="120"/>
      <c r="C49" s="120"/>
      <c r="D49" s="120"/>
      <c r="Q49" s="139"/>
      <c r="R49" s="139"/>
      <c r="U49" s="144"/>
      <c r="X49" s="120"/>
      <c r="Y49" s="120"/>
    </row>
    <row r="50" spans="1:25" s="120" customFormat="1" ht="14.25" customHeight="1" x14ac:dyDescent="0.2">
      <c r="A50" s="720" t="s">
        <v>246</v>
      </c>
      <c r="B50" s="720"/>
      <c r="C50" s="720"/>
      <c r="D50" s="720"/>
      <c r="E50" s="119"/>
      <c r="F50" s="119"/>
      <c r="G50" s="119"/>
      <c r="H50" s="119"/>
      <c r="I50" s="119"/>
      <c r="J50" s="119"/>
      <c r="K50" s="119"/>
      <c r="L50" s="119"/>
      <c r="M50" s="119"/>
      <c r="O50" s="118"/>
      <c r="P50" s="118"/>
      <c r="Q50" s="139"/>
      <c r="R50" s="139"/>
      <c r="S50" s="118"/>
      <c r="T50" s="118"/>
      <c r="U50" s="144"/>
      <c r="V50" s="118"/>
      <c r="W50" s="118"/>
      <c r="X50" s="118"/>
      <c r="Y50" s="118"/>
    </row>
    <row r="51" spans="1:25" s="118" customFormat="1" ht="14.25" customHeight="1" x14ac:dyDescent="0.2">
      <c r="A51" s="720" t="s">
        <v>247</v>
      </c>
      <c r="B51" s="720"/>
      <c r="C51" s="720"/>
      <c r="D51" s="720"/>
      <c r="Q51" s="139"/>
      <c r="R51" s="139"/>
      <c r="U51" s="144"/>
    </row>
    <row r="52" spans="1:25" s="118" customFormat="1" ht="14.25" customHeight="1" x14ac:dyDescent="0.2">
      <c r="A52" s="720" t="s">
        <v>248</v>
      </c>
      <c r="B52" s="720"/>
      <c r="C52" s="720"/>
      <c r="D52" s="720"/>
      <c r="J52" s="145"/>
      <c r="Q52" s="139"/>
      <c r="R52" s="139"/>
      <c r="U52" s="144"/>
    </row>
    <row r="53" spans="1:25" s="118" customFormat="1" ht="14.25" customHeight="1" x14ac:dyDescent="0.2">
      <c r="A53" s="720" t="s">
        <v>249</v>
      </c>
      <c r="B53" s="720"/>
      <c r="C53" s="720"/>
      <c r="D53" s="720"/>
      <c r="Q53" s="139"/>
      <c r="R53" s="139"/>
      <c r="U53" s="144"/>
    </row>
    <row r="54" spans="1:25" s="118" customFormat="1" ht="14.25" customHeight="1" x14ac:dyDescent="0.2">
      <c r="A54" s="720" t="s">
        <v>250</v>
      </c>
      <c r="B54" s="720"/>
      <c r="C54" s="720"/>
      <c r="D54" s="720"/>
      <c r="Q54" s="139"/>
      <c r="R54" s="139"/>
      <c r="U54" s="144"/>
    </row>
    <row r="55" spans="1:25" s="118" customFormat="1" x14ac:dyDescent="0.2">
      <c r="Q55" s="139"/>
      <c r="R55" s="139"/>
      <c r="U55" s="144"/>
    </row>
    <row r="56" spans="1:25" s="118" customFormat="1" x14ac:dyDescent="0.2">
      <c r="Q56" s="139"/>
      <c r="R56" s="139"/>
      <c r="U56" s="144"/>
    </row>
    <row r="57" spans="1:25" s="118" customFormat="1" x14ac:dyDescent="0.2">
      <c r="Q57" s="139"/>
      <c r="R57" s="139"/>
      <c r="U57" s="144"/>
      <c r="Y57" s="41"/>
    </row>
    <row r="58" spans="1:25" s="118" customFormat="1" x14ac:dyDescent="0.2">
      <c r="Q58" s="139"/>
      <c r="R58" s="139"/>
      <c r="U58" s="144"/>
      <c r="Y58" s="41"/>
    </row>
    <row r="59" spans="1:25" s="118" customFormat="1" x14ac:dyDescent="0.2">
      <c r="Q59" s="139"/>
      <c r="R59" s="139"/>
      <c r="U59" s="144"/>
      <c r="Y59" s="41"/>
    </row>
    <row r="60" spans="1:25" s="118" customFormat="1" x14ac:dyDescent="0.2">
      <c r="Q60" s="139"/>
      <c r="R60" s="139"/>
      <c r="U60" s="144"/>
      <c r="Y60" s="41"/>
    </row>
    <row r="61" spans="1:25" s="118" customFormat="1" x14ac:dyDescent="0.2">
      <c r="Q61" s="139"/>
      <c r="R61" s="139"/>
      <c r="U61" s="144"/>
      <c r="Y61" s="41"/>
    </row>
    <row r="62" spans="1:25" s="118" customFormat="1" x14ac:dyDescent="0.2">
      <c r="Q62" s="139"/>
      <c r="R62" s="139"/>
      <c r="U62" s="144"/>
      <c r="Y62" s="41"/>
    </row>
    <row r="63" spans="1:25" s="118" customFormat="1" x14ac:dyDescent="0.2">
      <c r="Q63" s="139"/>
      <c r="R63" s="139"/>
      <c r="U63" s="144"/>
      <c r="Y63" s="41"/>
    </row>
    <row r="64" spans="1:25" s="118" customFormat="1" x14ac:dyDescent="0.2">
      <c r="Q64" s="139"/>
      <c r="R64" s="139"/>
      <c r="U64" s="144"/>
      <c r="Y64" s="41"/>
    </row>
    <row r="65" spans="17:25" s="118" customFormat="1" x14ac:dyDescent="0.2">
      <c r="Q65" s="139"/>
      <c r="R65" s="139"/>
      <c r="U65" s="144"/>
      <c r="Y65" s="41"/>
    </row>
    <row r="66" spans="17:25" s="118" customFormat="1" x14ac:dyDescent="0.2">
      <c r="Q66" s="139"/>
      <c r="R66" s="139"/>
      <c r="U66" s="144"/>
      <c r="Y66" s="41"/>
    </row>
    <row r="67" spans="17:25" s="118" customFormat="1" x14ac:dyDescent="0.2">
      <c r="Q67" s="139"/>
      <c r="R67" s="139"/>
      <c r="U67" s="144"/>
      <c r="Y67" s="41"/>
    </row>
    <row r="68" spans="17:25" s="118" customFormat="1" x14ac:dyDescent="0.2">
      <c r="Q68" s="139"/>
      <c r="R68" s="139"/>
      <c r="U68" s="144"/>
      <c r="Y68" s="41"/>
    </row>
    <row r="69" spans="17:25" s="118" customFormat="1" x14ac:dyDescent="0.2">
      <c r="Q69" s="139"/>
      <c r="R69" s="139"/>
      <c r="U69" s="144"/>
      <c r="Y69" s="41"/>
    </row>
    <row r="70" spans="17:25" s="118" customFormat="1" x14ac:dyDescent="0.2">
      <c r="Q70" s="139"/>
      <c r="R70" s="139"/>
      <c r="U70" s="144"/>
      <c r="Y70" s="41"/>
    </row>
    <row r="71" spans="17:25" s="118" customFormat="1" x14ac:dyDescent="0.2">
      <c r="Q71" s="139"/>
      <c r="R71" s="139"/>
      <c r="U71" s="144"/>
      <c r="Y71" s="41"/>
    </row>
    <row r="72" spans="17:25" s="118" customFormat="1" x14ac:dyDescent="0.2">
      <c r="Q72" s="139"/>
      <c r="R72" s="139"/>
      <c r="U72" s="144"/>
      <c r="Y72" s="41"/>
    </row>
    <row r="73" spans="17:25" s="118" customFormat="1" x14ac:dyDescent="0.2">
      <c r="Q73" s="139"/>
      <c r="R73" s="139"/>
      <c r="U73" s="144"/>
      <c r="Y73" s="41"/>
    </row>
    <row r="74" spans="17:25" s="118" customFormat="1" x14ac:dyDescent="0.2">
      <c r="Q74" s="139"/>
      <c r="R74" s="139"/>
      <c r="U74" s="144"/>
      <c r="Y74" s="41"/>
    </row>
    <row r="75" spans="17:25" s="118" customFormat="1" x14ac:dyDescent="0.2">
      <c r="Q75" s="139"/>
      <c r="R75" s="139"/>
      <c r="U75" s="144"/>
      <c r="Y75" s="41"/>
    </row>
    <row r="76" spans="17:25" s="118" customFormat="1" x14ac:dyDescent="0.2">
      <c r="Q76" s="139"/>
      <c r="R76" s="139"/>
      <c r="U76" s="144"/>
      <c r="Y76" s="41"/>
    </row>
    <row r="77" spans="17:25" s="118" customFormat="1" x14ac:dyDescent="0.2">
      <c r="Q77" s="139"/>
      <c r="R77" s="139"/>
      <c r="U77" s="144"/>
      <c r="Y77" s="41"/>
    </row>
    <row r="78" spans="17:25" s="118" customFormat="1" x14ac:dyDescent="0.2">
      <c r="Q78" s="139"/>
      <c r="R78" s="139"/>
      <c r="U78" s="144"/>
      <c r="Y78" s="41"/>
    </row>
    <row r="79" spans="17:25" s="118" customFormat="1" x14ac:dyDescent="0.2">
      <c r="Q79" s="139"/>
      <c r="R79" s="139"/>
      <c r="U79" s="144"/>
      <c r="Y79" s="41"/>
    </row>
    <row r="80" spans="17:25" s="118" customFormat="1" x14ac:dyDescent="0.2">
      <c r="Q80" s="139"/>
      <c r="R80" s="139"/>
      <c r="U80" s="144"/>
      <c r="Y80" s="41"/>
    </row>
  </sheetData>
  <mergeCells count="65">
    <mergeCell ref="A54:D54"/>
    <mergeCell ref="A46:B46"/>
    <mergeCell ref="A47:B47"/>
    <mergeCell ref="A50:D50"/>
    <mergeCell ref="A51:D51"/>
    <mergeCell ref="A52:D52"/>
    <mergeCell ref="A53:D53"/>
    <mergeCell ref="A42:N42"/>
    <mergeCell ref="P42:U42"/>
    <mergeCell ref="P43:U43"/>
    <mergeCell ref="P44:U44"/>
    <mergeCell ref="A45:B45"/>
    <mergeCell ref="P45:U45"/>
    <mergeCell ref="A39:N39"/>
    <mergeCell ref="P39:U39"/>
    <mergeCell ref="A40:N40"/>
    <mergeCell ref="P40:U40"/>
    <mergeCell ref="A41:N41"/>
    <mergeCell ref="P41:U41"/>
    <mergeCell ref="A38:N38"/>
    <mergeCell ref="P38:Y38"/>
    <mergeCell ref="A29:L29"/>
    <mergeCell ref="A30:L30"/>
    <mergeCell ref="A31:L31"/>
    <mergeCell ref="A32:N32"/>
    <mergeCell ref="A33:L33"/>
    <mergeCell ref="A34:L34"/>
    <mergeCell ref="A35:K35"/>
    <mergeCell ref="P35:Y35"/>
    <mergeCell ref="A36:K36"/>
    <mergeCell ref="P36:U36"/>
    <mergeCell ref="A37:N37"/>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honeticPr fontId="75" type="noConversion"/>
  <pageMargins left="0.70866141732283472" right="0.70866141732283472" top="0" bottom="0" header="0.31496062992125984" footer="0.31496062992125984"/>
  <pageSetup paperSize="8" scale="2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N17"/>
  <sheetViews>
    <sheetView zoomScale="75" zoomScaleNormal="75" workbookViewId="0">
      <pane ySplit="2" topLeftCell="A3" activePane="bottomLeft" state="frozen"/>
      <selection pane="bottomLeft" activeCell="B17" sqref="B17:E17"/>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customWidth="1"/>
    <col min="10" max="10" width="21.42578125" style="61" customWidth="1"/>
    <col min="11" max="11" width="17.42578125" style="169" customWidth="1"/>
    <col min="12" max="13" width="26" style="169" customWidth="1"/>
    <col min="14" max="14" width="34.28515625" style="6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x14ac:dyDescent="0.2">
      <c r="A2" s="61"/>
      <c r="B2" s="59"/>
      <c r="C2" s="59"/>
      <c r="D2" s="59"/>
      <c r="E2" s="59"/>
      <c r="F2" s="167"/>
    </row>
    <row r="3" spans="1:14" ht="51.75" x14ac:dyDescent="0.25">
      <c r="A3" s="62" t="s">
        <v>497</v>
      </c>
      <c r="B3" s="63" t="s">
        <v>498</v>
      </c>
      <c r="C3" s="64">
        <v>2024</v>
      </c>
      <c r="D3" s="64">
        <v>2025</v>
      </c>
      <c r="E3" s="64">
        <v>2026</v>
      </c>
      <c r="F3" s="62" t="s">
        <v>499</v>
      </c>
      <c r="G3" s="173" t="s">
        <v>500</v>
      </c>
      <c r="H3" s="174" t="s">
        <v>501</v>
      </c>
      <c r="I3" s="174" t="s">
        <v>502</v>
      </c>
      <c r="J3" s="174" t="s">
        <v>503</v>
      </c>
      <c r="K3" s="175" t="s">
        <v>504</v>
      </c>
      <c r="L3" s="175" t="s">
        <v>505</v>
      </c>
      <c r="M3" s="175" t="s">
        <v>506</v>
      </c>
      <c r="N3" s="199" t="s">
        <v>507</v>
      </c>
    </row>
    <row r="4" spans="1:14" ht="30" x14ac:dyDescent="0.25">
      <c r="A4" s="486" t="s">
        <v>904</v>
      </c>
      <c r="B4" s="487">
        <f>SUM(C4:E4)</f>
        <v>600</v>
      </c>
      <c r="C4" s="503">
        <v>600</v>
      </c>
      <c r="D4" s="488"/>
      <c r="E4" s="488"/>
      <c r="F4" s="486"/>
      <c r="G4" s="504" t="s">
        <v>509</v>
      </c>
      <c r="H4" s="505">
        <v>0.12</v>
      </c>
      <c r="I4" s="180">
        <f>H4/2</f>
        <v>0.06</v>
      </c>
      <c r="J4" s="526">
        <f>C4*H4</f>
        <v>72</v>
      </c>
      <c r="K4" s="526">
        <f>C4*I4</f>
        <v>36</v>
      </c>
      <c r="L4" s="526">
        <f>J4</f>
        <v>72</v>
      </c>
      <c r="M4" s="526">
        <f>L4</f>
        <v>72</v>
      </c>
      <c r="N4" s="489"/>
    </row>
    <row r="5" spans="1:14" ht="30" x14ac:dyDescent="0.25">
      <c r="A5" s="486" t="s">
        <v>905</v>
      </c>
      <c r="B5" s="487">
        <f t="shared" ref="B5" si="0">SUM(C5:E5)</f>
        <v>2206</v>
      </c>
      <c r="C5" s="503">
        <v>2206</v>
      </c>
      <c r="D5" s="488"/>
      <c r="E5" s="488"/>
      <c r="F5" s="486"/>
      <c r="G5" s="504" t="s">
        <v>511</v>
      </c>
      <c r="H5" s="505">
        <v>0.2</v>
      </c>
      <c r="I5" s="180"/>
      <c r="J5" s="526">
        <f>C5*H5</f>
        <v>441.20000000000005</v>
      </c>
      <c r="K5" s="526">
        <f>C5*H5</f>
        <v>441.20000000000005</v>
      </c>
      <c r="L5" s="526">
        <f>J5</f>
        <v>441.20000000000005</v>
      </c>
      <c r="M5" s="526">
        <f t="shared" ref="M5" si="1">L5</f>
        <v>441.20000000000005</v>
      </c>
      <c r="N5" s="489"/>
    </row>
    <row r="6" spans="1:14" ht="30" x14ac:dyDescent="0.25">
      <c r="A6" s="486" t="s">
        <v>892</v>
      </c>
      <c r="B6" s="487">
        <v>3000</v>
      </c>
      <c r="C6" s="503">
        <v>3000</v>
      </c>
      <c r="D6" s="488"/>
      <c r="E6" s="488"/>
      <c r="F6" s="486"/>
      <c r="G6" s="504" t="s">
        <v>511</v>
      </c>
      <c r="H6" s="505">
        <v>0.2</v>
      </c>
      <c r="I6" s="180"/>
      <c r="J6" s="526">
        <f>C6*H6</f>
        <v>600</v>
      </c>
      <c r="K6" s="526">
        <f>C6*H6</f>
        <v>600</v>
      </c>
      <c r="L6" s="526">
        <f>J6</f>
        <v>600</v>
      </c>
      <c r="M6" s="526">
        <f>L6</f>
        <v>600</v>
      </c>
      <c r="N6" s="489"/>
    </row>
    <row r="7" spans="1:14" ht="15" x14ac:dyDescent="0.25">
      <c r="A7" s="486"/>
      <c r="B7" s="487">
        <f t="shared" ref="B7:B8" si="2">SUM(C7:E7)</f>
        <v>0</v>
      </c>
      <c r="C7" s="488"/>
      <c r="D7" s="488"/>
      <c r="E7" s="488"/>
      <c r="F7" s="486"/>
      <c r="G7" s="504"/>
      <c r="H7" s="486"/>
      <c r="I7" s="180"/>
      <c r="J7" s="486">
        <f>C7*H7</f>
        <v>0</v>
      </c>
      <c r="K7" s="486">
        <f>J7</f>
        <v>0</v>
      </c>
      <c r="L7" s="486">
        <f t="shared" ref="L7:M7" si="3">K7</f>
        <v>0</v>
      </c>
      <c r="M7" s="486">
        <f t="shared" si="3"/>
        <v>0</v>
      </c>
      <c r="N7" s="489"/>
    </row>
    <row r="8" spans="1:14" ht="15" x14ac:dyDescent="0.25">
      <c r="A8" s="486"/>
      <c r="B8" s="487">
        <f t="shared" si="2"/>
        <v>0</v>
      </c>
      <c r="C8" s="488"/>
      <c r="D8" s="488"/>
      <c r="E8" s="488"/>
      <c r="F8" s="486"/>
      <c r="G8" s="504"/>
      <c r="H8" s="486"/>
      <c r="I8" s="180"/>
      <c r="J8" s="486">
        <f>C8*H8</f>
        <v>0</v>
      </c>
      <c r="K8" s="486">
        <f t="shared" ref="K8:M8" si="4">J8</f>
        <v>0</v>
      </c>
      <c r="L8" s="486">
        <f t="shared" si="4"/>
        <v>0</v>
      </c>
      <c r="M8" s="486">
        <f t="shared" si="4"/>
        <v>0</v>
      </c>
      <c r="N8" s="489"/>
    </row>
    <row r="9" spans="1:14" s="511" customFormat="1" ht="18.75" x14ac:dyDescent="0.3">
      <c r="A9" s="527" t="s">
        <v>906</v>
      </c>
      <c r="B9" s="528">
        <f>SUM(B4:B8)</f>
        <v>5806</v>
      </c>
      <c r="C9" s="528">
        <f>SUM(C4:C8)</f>
        <v>5806</v>
      </c>
      <c r="D9" s="528">
        <f>SUM(D4:D8)</f>
        <v>0</v>
      </c>
      <c r="E9" s="528">
        <f>SUM(E4:E8)</f>
        <v>0</v>
      </c>
      <c r="F9" s="529"/>
      <c r="G9" s="530"/>
      <c r="H9" s="529"/>
      <c r="I9" s="529"/>
      <c r="J9" s="529"/>
      <c r="K9" s="529">
        <f>SUM(K4:K8)</f>
        <v>1077.2</v>
      </c>
      <c r="L9" s="529">
        <f>SUM(L4:L8)</f>
        <v>1113.2</v>
      </c>
      <c r="M9" s="529">
        <f>SUM(M4:M8)</f>
        <v>1113.2</v>
      </c>
      <c r="N9" s="529"/>
    </row>
    <row r="10" spans="1:14" s="407" customFormat="1" ht="31.5" x14ac:dyDescent="0.25">
      <c r="A10" s="531" t="s">
        <v>878</v>
      </c>
      <c r="B10" s="532"/>
      <c r="C10" s="532"/>
      <c r="D10" s="532"/>
      <c r="E10" s="532"/>
      <c r="F10" s="533"/>
      <c r="G10" s="534"/>
      <c r="H10" s="533"/>
      <c r="I10" s="533"/>
      <c r="J10" s="533" t="s">
        <v>511</v>
      </c>
      <c r="K10" s="533">
        <f>SUMIF($G$4:$G$8,$J$10,K4:K8)</f>
        <v>1041.2</v>
      </c>
      <c r="L10" s="533">
        <f>SUMIF($G$4:$G$8,$J$10,L4:L8)</f>
        <v>1041.2</v>
      </c>
      <c r="M10" s="533">
        <f>SUMIF($G$4:$G$8,$J$10,M4:M8)</f>
        <v>1041.2</v>
      </c>
      <c r="N10" s="533"/>
    </row>
    <row r="11" spans="1:14" ht="30" x14ac:dyDescent="0.25">
      <c r="A11" s="62" t="s">
        <v>531</v>
      </c>
      <c r="B11" s="63" t="s">
        <v>498</v>
      </c>
      <c r="C11" s="64">
        <v>2024</v>
      </c>
      <c r="D11" s="64">
        <v>2025</v>
      </c>
      <c r="E11" s="64">
        <v>2026</v>
      </c>
      <c r="F11" s="62" t="s">
        <v>499</v>
      </c>
      <c r="G11" s="173" t="s">
        <v>500</v>
      </c>
      <c r="H11" s="174"/>
      <c r="I11" s="174"/>
      <c r="J11" s="174" t="s">
        <v>503</v>
      </c>
      <c r="K11" s="175" t="s">
        <v>504</v>
      </c>
      <c r="L11" s="175" t="s">
        <v>505</v>
      </c>
      <c r="M11" s="175" t="s">
        <v>506</v>
      </c>
      <c r="N11" s="199" t="s">
        <v>507</v>
      </c>
    </row>
    <row r="12" spans="1:14" s="68" customFormat="1" ht="15.75" x14ac:dyDescent="0.25">
      <c r="A12" s="69" t="s">
        <v>263</v>
      </c>
      <c r="B12" s="70">
        <f>SUM(C12:E12)</f>
        <v>7500</v>
      </c>
      <c r="C12" s="71">
        <v>2500</v>
      </c>
      <c r="D12" s="71">
        <v>2500</v>
      </c>
      <c r="E12" s="71">
        <v>2500</v>
      </c>
      <c r="F12" s="177" t="s">
        <v>517</v>
      </c>
      <c r="G12" s="178" t="s">
        <v>533</v>
      </c>
      <c r="H12" s="67"/>
      <c r="I12" s="180"/>
      <c r="J12" s="184">
        <f>C12</f>
        <v>2500</v>
      </c>
      <c r="K12" s="185">
        <f>J12</f>
        <v>2500</v>
      </c>
      <c r="L12" s="182">
        <f>K12</f>
        <v>2500</v>
      </c>
      <c r="M12" s="182">
        <f>L12</f>
        <v>2500</v>
      </c>
      <c r="N12" s="67" t="s">
        <v>907</v>
      </c>
    </row>
    <row r="13" spans="1:14" s="68" customFormat="1" ht="15.75" x14ac:dyDescent="0.25">
      <c r="A13" s="69" t="s">
        <v>261</v>
      </c>
      <c r="B13" s="70">
        <f>SUM(C13:E13)</f>
        <v>15000</v>
      </c>
      <c r="C13" s="71">
        <v>5000</v>
      </c>
      <c r="D13" s="71">
        <v>5000</v>
      </c>
      <c r="E13" s="71">
        <v>5000</v>
      </c>
      <c r="F13" s="177" t="s">
        <v>517</v>
      </c>
      <c r="G13" s="178" t="s">
        <v>533</v>
      </c>
      <c r="H13" s="67"/>
      <c r="I13" s="180"/>
      <c r="J13" s="184">
        <f>C13</f>
        <v>5000</v>
      </c>
      <c r="K13" s="185">
        <f t="shared" ref="K13:M14" si="5">J13</f>
        <v>5000</v>
      </c>
      <c r="L13" s="182">
        <f t="shared" si="5"/>
        <v>5000</v>
      </c>
      <c r="M13" s="182">
        <f t="shared" si="5"/>
        <v>5000</v>
      </c>
      <c r="N13" s="67" t="s">
        <v>908</v>
      </c>
    </row>
    <row r="14" spans="1:14" s="68" customFormat="1" ht="15.75" x14ac:dyDescent="0.25">
      <c r="A14" s="69" t="s">
        <v>262</v>
      </c>
      <c r="B14" s="70">
        <f t="shared" ref="B14" si="6">SUM(C14:E14)</f>
        <v>6000</v>
      </c>
      <c r="C14" s="71">
        <v>2000</v>
      </c>
      <c r="D14" s="71">
        <v>2000</v>
      </c>
      <c r="E14" s="71">
        <v>2000</v>
      </c>
      <c r="F14" s="177" t="s">
        <v>517</v>
      </c>
      <c r="G14" s="178" t="s">
        <v>533</v>
      </c>
      <c r="H14" s="67"/>
      <c r="I14" s="180"/>
      <c r="J14" s="184">
        <f>C14</f>
        <v>2000</v>
      </c>
      <c r="K14" s="185">
        <f t="shared" si="5"/>
        <v>2000</v>
      </c>
      <c r="L14" s="182">
        <f t="shared" si="5"/>
        <v>2000</v>
      </c>
      <c r="M14" s="182">
        <f t="shared" si="5"/>
        <v>2000</v>
      </c>
      <c r="N14" s="67" t="s">
        <v>909</v>
      </c>
    </row>
    <row r="15" spans="1:14" s="511" customFormat="1" ht="18.75" x14ac:dyDescent="0.3">
      <c r="A15" s="527" t="s">
        <v>910</v>
      </c>
      <c r="B15" s="528">
        <f>SUM(B12:B14)</f>
        <v>28500</v>
      </c>
      <c r="C15" s="528">
        <f t="shared" ref="C15:E15" si="7">SUM(C12:C14)</f>
        <v>9500</v>
      </c>
      <c r="D15" s="528">
        <f t="shared" si="7"/>
        <v>9500</v>
      </c>
      <c r="E15" s="528">
        <f t="shared" si="7"/>
        <v>9500</v>
      </c>
      <c r="F15" s="529"/>
      <c r="G15" s="530"/>
      <c r="H15" s="529"/>
      <c r="I15" s="529"/>
      <c r="J15" s="529"/>
      <c r="K15" s="528">
        <f>SUM(K12:K14)</f>
        <v>9500</v>
      </c>
      <c r="L15" s="528">
        <f t="shared" ref="L15:M15" si="8">SUM(L12:L14)</f>
        <v>9500</v>
      </c>
      <c r="M15" s="528">
        <f t="shared" si="8"/>
        <v>9500</v>
      </c>
      <c r="N15" s="529"/>
    </row>
    <row r="16" spans="1:14" s="205" customFormat="1" ht="15.75" x14ac:dyDescent="0.25">
      <c r="A16" s="201"/>
      <c r="B16" s="202">
        <f t="shared" ref="B16" si="9">SUM(C16:E16)</f>
        <v>0</v>
      </c>
      <c r="C16" s="202"/>
      <c r="D16" s="202"/>
      <c r="E16" s="202"/>
      <c r="F16" s="202"/>
      <c r="G16" s="203"/>
      <c r="H16" s="204"/>
      <c r="I16" s="204"/>
      <c r="J16" s="204"/>
      <c r="K16" s="204"/>
      <c r="L16" s="204"/>
      <c r="M16" s="204"/>
      <c r="N16" s="202"/>
    </row>
    <row r="17" spans="2:5" x14ac:dyDescent="0.2">
      <c r="B17" s="59">
        <f>B15+B9</f>
        <v>34306</v>
      </c>
      <c r="C17" s="59">
        <f t="shared" ref="C17:E17" si="10">C15+C9</f>
        <v>15306</v>
      </c>
      <c r="D17" s="59">
        <f t="shared" si="10"/>
        <v>9500</v>
      </c>
      <c r="E17" s="59">
        <f t="shared" si="10"/>
        <v>9500</v>
      </c>
    </row>
  </sheetData>
  <pageMargins left="0.70866141732283472" right="0.70866141732283472" top="0.74803149606299213" bottom="0.74803149606299213" header="0.31496062992125984" footer="0.31496062992125984"/>
  <pageSetup paperSize="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72"/>
  <sheetViews>
    <sheetView zoomScale="70" zoomScaleNormal="70" workbookViewId="0">
      <selection activeCell="A10" sqref="A10:XFD15"/>
    </sheetView>
  </sheetViews>
  <sheetFormatPr defaultRowHeight="12.75" x14ac:dyDescent="0.2"/>
  <cols>
    <col min="1" max="2" width="17.85546875" style="54" customWidth="1"/>
    <col min="3"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152" t="s">
        <v>746</v>
      </c>
      <c r="D7" s="29" t="s">
        <v>116</v>
      </c>
      <c r="E7" s="397" t="s">
        <v>747</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55"/>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55"/>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30" x14ac:dyDescent="0.25">
      <c r="A10" s="366" t="s">
        <v>671</v>
      </c>
      <c r="B10" s="148">
        <v>1</v>
      </c>
      <c r="C10" s="57" t="s">
        <v>134</v>
      </c>
      <c r="D10" s="57" t="s">
        <v>844</v>
      </c>
      <c r="E10" s="368" t="s">
        <v>657</v>
      </c>
      <c r="F10" s="384"/>
      <c r="G10" s="384"/>
      <c r="H10" s="384"/>
      <c r="I10" s="384"/>
      <c r="J10" s="384"/>
      <c r="K10" s="384"/>
      <c r="L10" s="384"/>
      <c r="M10" s="384"/>
      <c r="N10" s="597" t="s">
        <v>944</v>
      </c>
      <c r="O10" s="126">
        <v>1</v>
      </c>
      <c r="P10" s="503">
        <v>600</v>
      </c>
      <c r="Q10" s="147"/>
      <c r="R10" s="147"/>
      <c r="S10" s="122"/>
      <c r="T10" s="30">
        <f t="shared" ref="T10" si="0">SUM(P10:S10)</f>
        <v>600</v>
      </c>
      <c r="U10" s="415"/>
      <c r="V10" s="415"/>
      <c r="W10" s="415"/>
      <c r="X10" s="415"/>
      <c r="Y10" s="40"/>
    </row>
    <row r="11" spans="1:25" ht="45" x14ac:dyDescent="0.25">
      <c r="A11" s="366" t="s">
        <v>672</v>
      </c>
      <c r="B11" s="148">
        <v>1</v>
      </c>
      <c r="C11" s="57" t="s">
        <v>134</v>
      </c>
      <c r="D11" s="57" t="s">
        <v>844</v>
      </c>
      <c r="E11" s="368" t="s">
        <v>279</v>
      </c>
      <c r="F11" s="384"/>
      <c r="G11" s="384"/>
      <c r="H11" s="384"/>
      <c r="I11" s="384"/>
      <c r="J11" s="384"/>
      <c r="K11" s="384"/>
      <c r="L11" s="384"/>
      <c r="M11" s="384"/>
      <c r="N11" s="597" t="s">
        <v>945</v>
      </c>
      <c r="O11" s="126">
        <v>1</v>
      </c>
      <c r="P11" s="503">
        <v>2206</v>
      </c>
      <c r="Q11" s="147"/>
      <c r="R11" s="147"/>
      <c r="S11" s="122"/>
      <c r="T11" s="30">
        <f t="shared" ref="T11" si="1">SUM(P11:S11)</f>
        <v>2206</v>
      </c>
      <c r="U11" s="415"/>
      <c r="V11" s="415"/>
      <c r="W11" s="415"/>
      <c r="X11" s="415"/>
      <c r="Y11" s="40"/>
    </row>
    <row r="12" spans="1:25" ht="30" x14ac:dyDescent="0.25">
      <c r="A12" s="366" t="s">
        <v>673</v>
      </c>
      <c r="B12" s="148">
        <v>1</v>
      </c>
      <c r="C12" s="57" t="s">
        <v>134</v>
      </c>
      <c r="D12" s="57" t="s">
        <v>844</v>
      </c>
      <c r="E12" s="368" t="s">
        <v>4</v>
      </c>
      <c r="F12" s="384"/>
      <c r="G12" s="384"/>
      <c r="H12" s="384"/>
      <c r="I12" s="384"/>
      <c r="J12" s="384"/>
      <c r="K12" s="384"/>
      <c r="L12" s="384"/>
      <c r="M12" s="384"/>
      <c r="N12" s="597" t="s">
        <v>947</v>
      </c>
      <c r="O12" s="126">
        <v>1</v>
      </c>
      <c r="P12" s="503">
        <v>3000</v>
      </c>
      <c r="Q12" s="147"/>
      <c r="R12" s="147"/>
      <c r="S12" s="122"/>
      <c r="T12" s="30">
        <f t="shared" ref="T12" si="2">SUM(P12:S12)</f>
        <v>3000</v>
      </c>
      <c r="U12" s="415"/>
      <c r="V12" s="415"/>
      <c r="W12" s="415"/>
      <c r="X12" s="415"/>
      <c r="Y12" s="40"/>
    </row>
    <row r="13" spans="1:25" ht="31.5" x14ac:dyDescent="0.25">
      <c r="A13" s="366" t="s">
        <v>674</v>
      </c>
      <c r="B13" s="148">
        <v>1</v>
      </c>
      <c r="C13" s="57" t="s">
        <v>134</v>
      </c>
      <c r="D13" s="57" t="s">
        <v>844</v>
      </c>
      <c r="E13" s="368" t="s">
        <v>269</v>
      </c>
      <c r="F13" s="384"/>
      <c r="G13" s="384"/>
      <c r="H13" s="384"/>
      <c r="I13" s="384"/>
      <c r="J13" s="384"/>
      <c r="K13" s="384"/>
      <c r="L13" s="384"/>
      <c r="M13" s="384"/>
      <c r="N13" s="69" t="s">
        <v>948</v>
      </c>
      <c r="O13" s="126">
        <v>1</v>
      </c>
      <c r="P13" s="71">
        <v>2500</v>
      </c>
      <c r="Q13" s="71">
        <v>2500</v>
      </c>
      <c r="R13" s="71">
        <v>2500</v>
      </c>
      <c r="S13" s="122"/>
      <c r="T13" s="30">
        <f t="shared" ref="T13:T14" si="3">SUM(P13:S13)</f>
        <v>7500</v>
      </c>
      <c r="U13" s="415"/>
      <c r="V13" s="415"/>
      <c r="W13" s="415"/>
      <c r="X13" s="415"/>
      <c r="Y13" s="40"/>
    </row>
    <row r="14" spans="1:25" ht="31.5" x14ac:dyDescent="0.25">
      <c r="A14" s="366" t="s">
        <v>675</v>
      </c>
      <c r="B14" s="148">
        <v>1</v>
      </c>
      <c r="C14" s="57" t="s">
        <v>134</v>
      </c>
      <c r="D14" s="57" t="s">
        <v>844</v>
      </c>
      <c r="E14" s="368" t="s">
        <v>269</v>
      </c>
      <c r="F14" s="384"/>
      <c r="G14" s="384"/>
      <c r="H14" s="384"/>
      <c r="I14" s="384"/>
      <c r="J14" s="384"/>
      <c r="K14" s="384"/>
      <c r="L14" s="384"/>
      <c r="M14" s="384"/>
      <c r="N14" s="69" t="s">
        <v>949</v>
      </c>
      <c r="O14" s="126">
        <v>1</v>
      </c>
      <c r="P14" s="71">
        <v>5000</v>
      </c>
      <c r="Q14" s="71">
        <v>5000</v>
      </c>
      <c r="R14" s="71">
        <v>5000</v>
      </c>
      <c r="S14" s="122"/>
      <c r="T14" s="30">
        <f t="shared" si="3"/>
        <v>15000</v>
      </c>
      <c r="U14" s="415"/>
      <c r="V14" s="415"/>
      <c r="W14" s="415"/>
      <c r="X14" s="415"/>
      <c r="Y14" s="40"/>
    </row>
    <row r="15" spans="1:25" ht="31.5" x14ac:dyDescent="0.25">
      <c r="A15" s="366" t="s">
        <v>676</v>
      </c>
      <c r="B15" s="148">
        <v>1</v>
      </c>
      <c r="C15" s="57" t="s">
        <v>134</v>
      </c>
      <c r="D15" s="57" t="s">
        <v>844</v>
      </c>
      <c r="E15" s="368" t="s">
        <v>269</v>
      </c>
      <c r="F15" s="384"/>
      <c r="G15" s="384"/>
      <c r="H15" s="384"/>
      <c r="I15" s="384"/>
      <c r="J15" s="384"/>
      <c r="K15" s="384"/>
      <c r="L15" s="384"/>
      <c r="M15" s="384"/>
      <c r="N15" s="69" t="s">
        <v>950</v>
      </c>
      <c r="O15" s="126">
        <v>1</v>
      </c>
      <c r="P15" s="71">
        <v>2000</v>
      </c>
      <c r="Q15" s="71">
        <v>2000</v>
      </c>
      <c r="R15" s="71">
        <v>2000</v>
      </c>
      <c r="S15" s="122"/>
      <c r="T15" s="30">
        <f t="shared" ref="T15" si="4">SUM(P15:S15)</f>
        <v>6000</v>
      </c>
      <c r="U15" s="415"/>
      <c r="V15" s="415"/>
      <c r="W15" s="415"/>
      <c r="X15" s="415"/>
      <c r="Y15" s="40"/>
    </row>
    <row r="16" spans="1:25" ht="15.75" x14ac:dyDescent="0.25">
      <c r="A16" s="588"/>
      <c r="B16" s="589"/>
      <c r="C16" s="590"/>
      <c r="D16" s="590"/>
      <c r="E16" s="591"/>
      <c r="F16" s="592"/>
      <c r="G16" s="592"/>
      <c r="H16" s="592"/>
      <c r="I16" s="592"/>
      <c r="J16" s="592"/>
      <c r="K16" s="592"/>
      <c r="L16" s="592"/>
      <c r="M16" s="592"/>
      <c r="N16" s="593"/>
      <c r="O16" s="594"/>
      <c r="P16" s="147"/>
      <c r="Q16" s="147"/>
      <c r="R16" s="147"/>
      <c r="S16" s="122"/>
      <c r="T16" s="30"/>
      <c r="U16" s="595"/>
      <c r="V16" s="595"/>
      <c r="W16" s="595"/>
      <c r="X16" s="595"/>
      <c r="Y16" s="596"/>
    </row>
    <row r="17" spans="1:25" s="118" customFormat="1" ht="15" x14ac:dyDescent="0.2">
      <c r="A17" s="158" t="s">
        <v>213</v>
      </c>
      <c r="B17" s="158"/>
      <c r="C17" s="158"/>
      <c r="D17" s="158"/>
      <c r="E17" s="150"/>
      <c r="F17" s="158"/>
      <c r="G17" s="158"/>
      <c r="H17" s="158"/>
      <c r="I17" s="158"/>
      <c r="J17" s="158"/>
      <c r="K17" s="158"/>
      <c r="L17" s="158"/>
      <c r="M17" s="158"/>
      <c r="N17" s="158"/>
      <c r="O17" s="158"/>
      <c r="P17" s="419">
        <f>SUM(P10:P15)</f>
        <v>15306</v>
      </c>
      <c r="Q17" s="419">
        <f t="shared" ref="Q17:S17" si="5">SUM(Q10:Q15)</f>
        <v>9500</v>
      </c>
      <c r="R17" s="419">
        <f t="shared" si="5"/>
        <v>9500</v>
      </c>
      <c r="S17" s="419">
        <f t="shared" si="5"/>
        <v>0</v>
      </c>
      <c r="T17" s="419">
        <f>SUM(T10:T15)</f>
        <v>34306</v>
      </c>
      <c r="U17" s="158"/>
      <c r="V17" s="158"/>
      <c r="W17" s="158"/>
      <c r="X17" s="158"/>
      <c r="Y17" s="158"/>
    </row>
    <row r="18" spans="1:25" s="118" customFormat="1" ht="15" x14ac:dyDescent="0.25">
      <c r="A18" s="759" t="s">
        <v>214</v>
      </c>
      <c r="B18" s="760"/>
      <c r="C18" s="760"/>
      <c r="D18" s="760"/>
      <c r="E18" s="760"/>
      <c r="F18" s="760"/>
      <c r="G18" s="760"/>
      <c r="H18" s="760"/>
      <c r="I18" s="760"/>
      <c r="J18" s="759"/>
      <c r="K18" s="760"/>
      <c r="L18" s="760"/>
      <c r="M18" s="760"/>
      <c r="N18" s="760"/>
      <c r="O18" s="760"/>
      <c r="P18" s="760"/>
      <c r="Q18" s="760"/>
      <c r="R18" s="760"/>
      <c r="S18" s="759"/>
      <c r="T18" s="760"/>
      <c r="U18" s="760"/>
      <c r="V18" s="760"/>
      <c r="W18" s="760"/>
      <c r="X18" s="760"/>
      <c r="Y18" s="760"/>
    </row>
    <row r="19" spans="1:25" s="118" customFormat="1" ht="12.75" customHeight="1" x14ac:dyDescent="0.25">
      <c r="A19" s="759" t="s">
        <v>745</v>
      </c>
      <c r="B19" s="760"/>
      <c r="C19" s="760"/>
      <c r="D19" s="760"/>
      <c r="E19" s="760"/>
      <c r="F19" s="760"/>
      <c r="G19" s="760"/>
      <c r="H19" s="760"/>
      <c r="I19" s="760"/>
      <c r="J19" s="759"/>
      <c r="K19" s="760"/>
      <c r="L19" s="760"/>
      <c r="M19" s="760"/>
      <c r="N19" s="760"/>
      <c r="O19" s="760"/>
      <c r="P19" s="760"/>
      <c r="Q19" s="760"/>
      <c r="R19" s="760"/>
      <c r="S19" s="759"/>
      <c r="T19" s="785"/>
      <c r="U19" s="785"/>
      <c r="V19" s="785"/>
      <c r="W19" s="785"/>
      <c r="X19" s="785"/>
      <c r="Y19" s="785"/>
    </row>
    <row r="20" spans="1:25" s="118" customFormat="1" ht="25.5" customHeight="1" x14ac:dyDescent="0.25">
      <c r="A20" s="759" t="s">
        <v>748</v>
      </c>
      <c r="B20" s="760"/>
      <c r="C20" s="760"/>
      <c r="D20" s="760"/>
      <c r="E20" s="760"/>
      <c r="F20" s="760"/>
      <c r="G20" s="760"/>
      <c r="H20" s="760"/>
      <c r="I20" s="760"/>
      <c r="K20" s="140" t="s">
        <v>216</v>
      </c>
      <c r="T20" s="378"/>
      <c r="U20" s="378"/>
      <c r="V20" s="378"/>
      <c r="W20" s="378"/>
      <c r="X20" s="378"/>
      <c r="Y20" s="378"/>
    </row>
    <row r="21" spans="1:25" s="118" customFormat="1" ht="12.75" customHeight="1" x14ac:dyDescent="0.25">
      <c r="A21" s="759" t="s">
        <v>749</v>
      </c>
      <c r="B21" s="760"/>
      <c r="C21" s="760"/>
      <c r="D21" s="760"/>
      <c r="E21" s="760"/>
      <c r="F21" s="760"/>
      <c r="G21" s="760"/>
      <c r="H21" s="760"/>
      <c r="I21" s="760"/>
      <c r="K21" s="140" t="s">
        <v>218</v>
      </c>
      <c r="T21" s="378"/>
      <c r="U21" s="378"/>
      <c r="V21" s="378"/>
      <c r="W21" s="378"/>
      <c r="X21" s="378"/>
      <c r="Y21" s="378"/>
    </row>
    <row r="22" spans="1:25" s="118" customFormat="1" ht="12.75" customHeight="1" x14ac:dyDescent="0.25">
      <c r="A22" s="759" t="s">
        <v>751</v>
      </c>
      <c r="B22" s="760"/>
      <c r="C22" s="760"/>
      <c r="D22" s="760"/>
      <c r="E22" s="760"/>
      <c r="F22" s="760"/>
      <c r="G22" s="760"/>
      <c r="H22" s="760"/>
      <c r="I22" s="760"/>
      <c r="K22" s="140"/>
      <c r="T22" s="378"/>
      <c r="U22" s="378"/>
      <c r="V22" s="378"/>
      <c r="W22" s="378"/>
      <c r="X22" s="378"/>
      <c r="Y22" s="378"/>
    </row>
    <row r="23" spans="1:25" s="118" customFormat="1" ht="12.75" customHeight="1" x14ac:dyDescent="0.25">
      <c r="A23" s="759" t="s">
        <v>753</v>
      </c>
      <c r="B23" s="760"/>
      <c r="C23" s="760"/>
      <c r="D23" s="760"/>
      <c r="E23" s="760"/>
      <c r="F23" s="760"/>
      <c r="G23" s="760"/>
      <c r="H23" s="760"/>
      <c r="I23" s="760"/>
      <c r="K23" s="140"/>
      <c r="T23" s="378"/>
      <c r="U23" s="378"/>
      <c r="V23" s="378"/>
      <c r="W23" s="378"/>
      <c r="X23" s="378"/>
      <c r="Y23" s="378"/>
    </row>
    <row r="24" spans="1:25" s="118" customFormat="1" ht="12.75" customHeight="1" x14ac:dyDescent="0.25">
      <c r="A24" s="759" t="s">
        <v>773</v>
      </c>
      <c r="B24" s="760"/>
      <c r="C24" s="760"/>
      <c r="D24" s="760"/>
      <c r="E24" s="760"/>
      <c r="F24" s="760"/>
      <c r="G24" s="760"/>
      <c r="H24" s="760"/>
      <c r="I24" s="760"/>
      <c r="T24" s="378"/>
      <c r="U24" s="378"/>
      <c r="V24" s="378"/>
      <c r="W24" s="378"/>
      <c r="X24" s="378"/>
      <c r="Y24" s="378"/>
    </row>
    <row r="25" spans="1:25" s="118" customFormat="1" ht="12.75" customHeight="1" x14ac:dyDescent="0.25">
      <c r="A25" s="759" t="s">
        <v>774</v>
      </c>
      <c r="B25" s="760"/>
      <c r="C25" s="760"/>
      <c r="D25" s="760"/>
      <c r="E25" s="760"/>
      <c r="F25" s="760"/>
      <c r="G25" s="760"/>
      <c r="H25" s="760"/>
      <c r="I25" s="760"/>
      <c r="T25" s="378"/>
      <c r="U25" s="378"/>
      <c r="V25" s="378"/>
      <c r="W25" s="378"/>
      <c r="X25" s="378"/>
      <c r="Y25" s="378"/>
    </row>
    <row r="26" spans="1:25" s="118" customFormat="1" ht="12.75" customHeight="1" x14ac:dyDescent="0.25">
      <c r="A26" s="759" t="s">
        <v>776</v>
      </c>
      <c r="B26" s="760"/>
      <c r="C26" s="760"/>
      <c r="D26" s="760"/>
      <c r="E26" s="760"/>
      <c r="F26" s="760"/>
      <c r="G26" s="760"/>
      <c r="H26" s="760"/>
      <c r="I26" s="760"/>
      <c r="T26" s="378"/>
      <c r="U26" s="378"/>
      <c r="V26" s="378"/>
      <c r="W26" s="378"/>
      <c r="X26" s="378"/>
      <c r="Y26" s="378"/>
    </row>
    <row r="27" spans="1:25" s="118" customFormat="1" ht="27.75" customHeight="1" x14ac:dyDescent="0.25">
      <c r="A27" s="759" t="s">
        <v>777</v>
      </c>
      <c r="B27" s="760"/>
      <c r="C27" s="760"/>
      <c r="D27" s="760"/>
      <c r="E27" s="760"/>
      <c r="F27" s="760"/>
      <c r="G27" s="760"/>
      <c r="H27" s="760"/>
      <c r="I27" s="760"/>
      <c r="T27" s="376"/>
      <c r="U27" s="376"/>
      <c r="V27" s="376"/>
      <c r="W27" s="376"/>
      <c r="X27" s="376"/>
      <c r="Y27" s="376"/>
    </row>
    <row r="28" spans="1:25" s="118" customFormat="1" ht="12.75" customHeight="1" x14ac:dyDescent="0.25">
      <c r="A28" s="759" t="s">
        <v>780</v>
      </c>
      <c r="B28" s="760"/>
      <c r="C28" s="760"/>
      <c r="D28" s="760"/>
      <c r="E28" s="760"/>
      <c r="F28" s="760"/>
      <c r="G28" s="760"/>
      <c r="H28" s="760"/>
      <c r="I28" s="760"/>
      <c r="T28" s="376"/>
      <c r="U28" s="376"/>
      <c r="V28" s="376"/>
      <c r="W28" s="376"/>
      <c r="X28" s="376"/>
      <c r="Y28" s="376"/>
    </row>
    <row r="29" spans="1:25" s="120" customFormat="1" ht="12.75" customHeight="1" x14ac:dyDescent="0.25">
      <c r="A29" s="759" t="s">
        <v>783</v>
      </c>
      <c r="B29" s="760"/>
      <c r="C29" s="760"/>
      <c r="D29" s="760"/>
      <c r="E29" s="760"/>
      <c r="F29" s="760"/>
      <c r="G29" s="760"/>
      <c r="H29" s="760"/>
      <c r="I29" s="760"/>
      <c r="T29" s="376"/>
      <c r="U29" s="376"/>
      <c r="V29" s="376"/>
      <c r="W29" s="376"/>
      <c r="X29" s="376"/>
      <c r="Y29" s="376"/>
    </row>
    <row r="30" spans="1:25" s="120" customFormat="1" ht="12.75" customHeight="1" x14ac:dyDescent="0.25">
      <c r="A30" s="786" t="s">
        <v>734</v>
      </c>
      <c r="B30" s="787"/>
      <c r="C30" s="787"/>
      <c r="D30" s="787"/>
      <c r="E30" s="787"/>
      <c r="F30" s="787"/>
      <c r="G30" s="787"/>
      <c r="H30" s="787"/>
      <c r="I30" s="787"/>
      <c r="T30" s="377"/>
      <c r="U30" s="377"/>
      <c r="V30" s="377"/>
      <c r="W30" s="377"/>
      <c r="X30" s="377"/>
      <c r="Y30" s="377"/>
    </row>
    <row r="31" spans="1:25" s="120" customFormat="1" ht="12.75" customHeight="1" x14ac:dyDescent="0.2">
      <c r="A31" s="119"/>
      <c r="B31" s="119"/>
      <c r="C31" s="119"/>
      <c r="D31" s="119"/>
      <c r="E31" s="43"/>
      <c r="F31" s="119"/>
      <c r="G31" s="119"/>
      <c r="H31" s="119"/>
      <c r="I31" s="119"/>
      <c r="T31" s="119"/>
      <c r="U31" s="119"/>
      <c r="V31" s="119"/>
      <c r="W31" s="119"/>
      <c r="X31" s="119"/>
      <c r="Y31" s="119"/>
    </row>
    <row r="32" spans="1:25" s="118" customFormat="1" ht="12" customHeight="1" x14ac:dyDescent="0.2">
      <c r="A32" s="144" t="s">
        <v>761</v>
      </c>
      <c r="E32" s="41"/>
    </row>
    <row r="33" spans="1:25" s="118" customFormat="1" ht="12" customHeight="1" x14ac:dyDescent="0.2">
      <c r="A33" s="759" t="s">
        <v>785</v>
      </c>
      <c r="B33" s="759"/>
      <c r="C33" s="759"/>
      <c r="D33" s="759"/>
      <c r="E33" s="759"/>
      <c r="F33" s="759"/>
      <c r="G33" s="759"/>
      <c r="H33" s="759"/>
      <c r="I33" s="759"/>
    </row>
    <row r="34" spans="1:25" s="118" customFormat="1" ht="12.75" customHeight="1" x14ac:dyDescent="0.2">
      <c r="A34" s="721"/>
      <c r="B34" s="721"/>
      <c r="E34" s="41"/>
    </row>
    <row r="35" spans="1:25" s="118" customFormat="1" ht="12.75" customHeight="1" x14ac:dyDescent="0.2">
      <c r="A35" s="146" t="s">
        <v>762</v>
      </c>
      <c r="B35" s="120"/>
      <c r="C35" s="120"/>
      <c r="D35" s="120"/>
      <c r="E35" s="42"/>
      <c r="F35" s="120"/>
      <c r="G35" s="120"/>
      <c r="H35" s="120"/>
      <c r="I35" s="120"/>
      <c r="T35" s="120"/>
      <c r="U35" s="120"/>
      <c r="V35" s="120"/>
      <c r="W35" s="120"/>
      <c r="X35" s="120"/>
    </row>
    <row r="36" spans="1:25" s="118" customFormat="1" ht="17.25" customHeight="1" x14ac:dyDescent="0.25">
      <c r="A36" s="759" t="s">
        <v>786</v>
      </c>
      <c r="B36" s="760"/>
      <c r="C36" s="760"/>
      <c r="D36" s="760"/>
      <c r="E36" s="760"/>
      <c r="F36" s="760"/>
      <c r="G36" s="760"/>
      <c r="H36" s="760"/>
      <c r="I36" s="760"/>
    </row>
    <row r="37" spans="1:25" s="118" customFormat="1" ht="11.25" customHeight="1" x14ac:dyDescent="0.2">
      <c r="E37" s="41"/>
    </row>
    <row r="38" spans="1:25" s="118" customFormat="1" ht="12.75" customHeight="1" x14ac:dyDescent="0.2">
      <c r="A38" s="146" t="s">
        <v>771</v>
      </c>
      <c r="B38" s="120"/>
      <c r="C38" s="120"/>
      <c r="D38" s="120"/>
      <c r="E38" s="42"/>
      <c r="F38" s="120"/>
      <c r="G38" s="120"/>
      <c r="H38" s="120"/>
      <c r="I38" s="120"/>
      <c r="J38" s="120"/>
      <c r="K38" s="120"/>
      <c r="L38" s="120"/>
      <c r="M38" s="120"/>
      <c r="N38" s="120"/>
      <c r="O38" s="120"/>
      <c r="P38" s="120"/>
      <c r="Q38" s="120"/>
      <c r="R38" s="120"/>
      <c r="S38" s="120"/>
      <c r="T38" s="120"/>
      <c r="U38" s="120"/>
      <c r="V38" s="120"/>
      <c r="W38" s="120"/>
      <c r="X38" s="120"/>
    </row>
    <row r="39" spans="1:25" s="118" customFormat="1" ht="12.75" customHeight="1" x14ac:dyDescent="0.2">
      <c r="A39" s="721" t="s">
        <v>241</v>
      </c>
      <c r="B39" s="721"/>
      <c r="E39" s="41"/>
      <c r="J39" s="145"/>
      <c r="P39" s="159"/>
      <c r="Q39" s="159"/>
      <c r="R39" s="159"/>
      <c r="S39" s="159"/>
      <c r="T39" s="159"/>
      <c r="U39" s="159"/>
      <c r="V39" s="120"/>
      <c r="W39" s="120"/>
      <c r="X39" s="120"/>
      <c r="Y39" s="42"/>
    </row>
    <row r="40" spans="1:25" s="118" customFormat="1" x14ac:dyDescent="0.2">
      <c r="A40" s="721" t="s">
        <v>243</v>
      </c>
      <c r="B40" s="721"/>
      <c r="E40" s="41"/>
      <c r="Q40" s="139"/>
      <c r="Y40" s="41"/>
    </row>
    <row r="41" spans="1:25" s="118" customFormat="1" ht="12.75" customHeight="1" x14ac:dyDescent="0.2">
      <c r="A41" s="721" t="s">
        <v>244</v>
      </c>
      <c r="B41" s="721"/>
      <c r="E41" s="41"/>
      <c r="Q41" s="139"/>
      <c r="Y41" s="41"/>
    </row>
    <row r="42" spans="1:25" s="118" customFormat="1" ht="12.75" customHeight="1" x14ac:dyDescent="0.2">
      <c r="A42" s="142"/>
      <c r="B42" s="142"/>
      <c r="E42" s="41"/>
      <c r="Q42" s="139"/>
      <c r="Y42" s="41"/>
    </row>
    <row r="43" spans="1:25" s="118" customFormat="1" ht="12.75" customHeight="1" x14ac:dyDescent="0.2">
      <c r="A43" s="146" t="s">
        <v>781</v>
      </c>
      <c r="B43" s="120"/>
      <c r="C43" s="120"/>
      <c r="D43" s="120"/>
      <c r="E43" s="42"/>
      <c r="F43" s="120"/>
      <c r="G43" s="120"/>
      <c r="H43" s="120"/>
      <c r="I43" s="120"/>
      <c r="J43" s="120"/>
      <c r="K43" s="120"/>
      <c r="L43" s="120"/>
      <c r="M43" s="120"/>
      <c r="N43" s="120"/>
      <c r="O43" s="120"/>
      <c r="P43" s="120"/>
      <c r="Q43" s="120"/>
      <c r="R43" s="120"/>
      <c r="S43" s="120"/>
      <c r="T43" s="120"/>
      <c r="U43" s="120"/>
      <c r="V43" s="120"/>
      <c r="W43" s="120"/>
      <c r="X43" s="120"/>
    </row>
    <row r="44" spans="1:25" s="118" customFormat="1" ht="12.75" customHeight="1" x14ac:dyDescent="0.2">
      <c r="A44" s="721" t="s">
        <v>787</v>
      </c>
      <c r="B44" s="721"/>
      <c r="E44" s="41"/>
      <c r="J44" s="145"/>
      <c r="P44" s="159"/>
      <c r="Q44" s="159"/>
      <c r="R44" s="159"/>
      <c r="S44" s="159"/>
      <c r="T44" s="159"/>
      <c r="U44" s="159"/>
      <c r="V44" s="120"/>
      <c r="W44" s="120"/>
      <c r="X44" s="120"/>
      <c r="Y44" s="42"/>
    </row>
    <row r="45" spans="1:25" s="118" customFormat="1" x14ac:dyDescent="0.2">
      <c r="A45" s="721" t="s">
        <v>788</v>
      </c>
      <c r="B45" s="721"/>
      <c r="E45" s="41"/>
      <c r="Q45" s="139"/>
      <c r="Y45" s="41"/>
    </row>
    <row r="46" spans="1:25" s="118" customFormat="1" ht="12.75" customHeight="1" x14ac:dyDescent="0.2">
      <c r="A46" s="721" t="s">
        <v>789</v>
      </c>
      <c r="B46" s="721"/>
      <c r="E46" s="41"/>
      <c r="Q46" s="139"/>
      <c r="Y46" s="41"/>
    </row>
    <row r="47" spans="1:25" s="118" customFormat="1" ht="12.75" customHeight="1" x14ac:dyDescent="0.2">
      <c r="A47" s="721" t="s">
        <v>790</v>
      </c>
      <c r="B47" s="721"/>
      <c r="E47" s="41"/>
      <c r="Q47" s="139"/>
      <c r="Y47" s="41"/>
    </row>
    <row r="48" spans="1:25" s="118" customFormat="1" ht="12.75" customHeight="1" x14ac:dyDescent="0.2">
      <c r="A48" s="721" t="s">
        <v>791</v>
      </c>
      <c r="B48" s="721"/>
      <c r="E48" s="41"/>
      <c r="Q48" s="139"/>
      <c r="Y48" s="41"/>
    </row>
    <row r="49" spans="1:25" s="118" customFormat="1" ht="12.75" customHeight="1" x14ac:dyDescent="0.2">
      <c r="A49" s="721" t="s">
        <v>792</v>
      </c>
      <c r="B49" s="721"/>
      <c r="E49" s="41"/>
      <c r="Q49" s="139"/>
      <c r="Y49" s="41"/>
    </row>
    <row r="50" spans="1:25" s="118" customFormat="1" ht="12.75" customHeight="1" x14ac:dyDescent="0.2">
      <c r="A50" s="142"/>
      <c r="B50" s="142"/>
      <c r="E50" s="41"/>
      <c r="Q50" s="139"/>
    </row>
    <row r="51" spans="1:25" s="118" customFormat="1" ht="12.75" customHeight="1" x14ac:dyDescent="0.2">
      <c r="A51" s="146" t="s">
        <v>784</v>
      </c>
      <c r="B51" s="120"/>
      <c r="C51" s="120"/>
      <c r="D51" s="120"/>
      <c r="E51" s="42"/>
      <c r="F51" s="120"/>
      <c r="G51" s="120"/>
      <c r="H51" s="120"/>
      <c r="I51" s="120"/>
      <c r="J51" s="120"/>
      <c r="K51" s="120"/>
      <c r="L51" s="120"/>
      <c r="M51" s="120"/>
      <c r="N51" s="120"/>
      <c r="O51" s="120"/>
      <c r="P51" s="120"/>
      <c r="Q51" s="120"/>
      <c r="R51" s="120"/>
      <c r="S51" s="120"/>
      <c r="T51" s="120"/>
      <c r="U51" s="120"/>
      <c r="V51" s="120"/>
      <c r="W51" s="120"/>
      <c r="X51" s="120"/>
    </row>
    <row r="52" spans="1:25" s="118" customFormat="1" ht="12.75" customHeight="1" x14ac:dyDescent="0.25">
      <c r="A52" s="721" t="s">
        <v>793</v>
      </c>
      <c r="B52" s="721"/>
      <c r="C52" s="785"/>
      <c r="E52" s="41"/>
      <c r="J52" s="145"/>
      <c r="P52" s="159"/>
      <c r="Q52" s="159"/>
      <c r="R52" s="159"/>
      <c r="S52" s="159"/>
      <c r="T52" s="159"/>
      <c r="U52" s="159"/>
      <c r="V52" s="120"/>
      <c r="W52" s="120"/>
      <c r="X52" s="120"/>
      <c r="Y52" s="120"/>
    </row>
    <row r="53" spans="1:25" s="118" customFormat="1" ht="12.75" customHeight="1" x14ac:dyDescent="0.25">
      <c r="A53" s="721" t="s">
        <v>794</v>
      </c>
      <c r="B53" s="721"/>
      <c r="C53" s="785"/>
      <c r="E53" s="41"/>
      <c r="Q53" s="139"/>
    </row>
    <row r="54" spans="1:25" s="118" customFormat="1" ht="12.75" customHeight="1" x14ac:dyDescent="0.25">
      <c r="A54" s="721" t="s">
        <v>795</v>
      </c>
      <c r="B54" s="721"/>
      <c r="C54" s="785"/>
      <c r="E54" s="41"/>
      <c r="Q54" s="139"/>
    </row>
    <row r="55" spans="1:25" s="118" customFormat="1" ht="12.75" customHeight="1" x14ac:dyDescent="0.25">
      <c r="A55" s="721" t="s">
        <v>796</v>
      </c>
      <c r="B55" s="721"/>
      <c r="C55" s="785"/>
      <c r="E55" s="41"/>
      <c r="Q55" s="139"/>
    </row>
    <row r="56" spans="1:25" s="118" customFormat="1" ht="12.75" customHeight="1" x14ac:dyDescent="0.25">
      <c r="A56" s="721" t="s">
        <v>797</v>
      </c>
      <c r="B56" s="721"/>
      <c r="C56" s="785"/>
      <c r="E56" s="41"/>
      <c r="Q56" s="139"/>
    </row>
    <row r="57" spans="1:25" s="118" customFormat="1" ht="24" customHeight="1" x14ac:dyDescent="0.2">
      <c r="B57" s="140"/>
      <c r="E57" s="41"/>
    </row>
    <row r="58" spans="1:25" s="120" customFormat="1" ht="22.5" customHeight="1" x14ac:dyDescent="0.2">
      <c r="A58" s="781" t="s">
        <v>798</v>
      </c>
      <c r="B58" s="781"/>
      <c r="C58" s="781"/>
      <c r="D58" s="781"/>
      <c r="E58" s="781"/>
      <c r="F58" s="781"/>
      <c r="G58" s="143"/>
      <c r="H58" s="380"/>
      <c r="I58" s="380"/>
      <c r="J58" s="117"/>
      <c r="K58" s="157"/>
      <c r="L58" s="157"/>
      <c r="M58" s="157"/>
      <c r="N58" s="157"/>
      <c r="O58" s="157"/>
      <c r="P58" s="157"/>
      <c r="Q58" s="157"/>
      <c r="R58" s="157"/>
      <c r="S58" s="157"/>
      <c r="T58" s="157"/>
      <c r="U58" s="157"/>
      <c r="V58" s="157"/>
      <c r="W58" s="157"/>
      <c r="X58" s="157"/>
      <c r="Y58" s="157"/>
    </row>
    <row r="59" spans="1:25" s="120" customFormat="1" x14ac:dyDescent="0.2">
      <c r="A59" s="774" t="s">
        <v>801</v>
      </c>
      <c r="B59" s="774"/>
      <c r="C59" s="774"/>
      <c r="D59" s="774"/>
      <c r="E59" s="774"/>
      <c r="F59" s="774"/>
      <c r="G59" s="143"/>
      <c r="H59" s="380"/>
      <c r="I59" s="380"/>
      <c r="J59" s="117"/>
    </row>
    <row r="60" spans="1:25" s="120" customFormat="1" x14ac:dyDescent="0.2">
      <c r="A60" s="774" t="s">
        <v>799</v>
      </c>
      <c r="B60" s="774"/>
      <c r="C60" s="774"/>
      <c r="D60" s="774"/>
      <c r="E60" s="774"/>
      <c r="F60" s="774"/>
      <c r="G60" s="143" t="s">
        <v>800</v>
      </c>
      <c r="H60" s="380"/>
      <c r="I60" s="380"/>
      <c r="J60" s="117"/>
    </row>
    <row r="61" spans="1:25" s="120" customFormat="1" ht="12.75" customHeight="1" x14ac:dyDescent="0.2">
      <c r="A61" s="788" t="s">
        <v>802</v>
      </c>
      <c r="B61" s="788"/>
      <c r="C61" s="788"/>
      <c r="D61" s="788"/>
      <c r="E61" s="788"/>
      <c r="F61" s="788"/>
      <c r="G61" s="774"/>
      <c r="H61" s="774"/>
      <c r="I61" s="774"/>
      <c r="J61" s="774"/>
      <c r="K61" s="119"/>
      <c r="L61" s="119"/>
      <c r="M61" s="119"/>
      <c r="N61" s="119"/>
      <c r="O61" s="119"/>
      <c r="P61" s="119"/>
      <c r="Q61" s="119"/>
      <c r="R61" s="119"/>
      <c r="S61" s="119"/>
      <c r="T61" s="119"/>
      <c r="U61" s="119"/>
      <c r="V61" s="119"/>
      <c r="W61" s="119"/>
      <c r="X61" s="119"/>
      <c r="Y61" s="119"/>
    </row>
    <row r="62" spans="1:25" s="120" customFormat="1" x14ac:dyDescent="0.2">
      <c r="A62" s="782" t="s">
        <v>805</v>
      </c>
      <c r="B62" s="783"/>
      <c r="C62" s="783"/>
      <c r="D62" s="783"/>
      <c r="E62" s="783"/>
      <c r="F62" s="784"/>
      <c r="G62" s="372" t="s">
        <v>231</v>
      </c>
      <c r="H62" s="372" t="s">
        <v>735</v>
      </c>
      <c r="I62" s="372" t="s">
        <v>736</v>
      </c>
      <c r="J62" s="372" t="s">
        <v>232</v>
      </c>
      <c r="K62" s="119"/>
      <c r="L62" s="119"/>
      <c r="M62" s="119"/>
      <c r="N62" s="119"/>
      <c r="O62" s="119"/>
      <c r="P62" s="119"/>
      <c r="Q62" s="119"/>
      <c r="R62" s="119"/>
      <c r="S62" s="119"/>
      <c r="T62" s="119"/>
      <c r="U62" s="119"/>
      <c r="V62" s="119"/>
      <c r="W62" s="119"/>
      <c r="X62" s="119"/>
      <c r="Y62" s="119"/>
    </row>
    <row r="63" spans="1:25" s="120" customFormat="1" x14ac:dyDescent="0.2">
      <c r="A63" s="775" t="s">
        <v>234</v>
      </c>
      <c r="B63" s="776"/>
      <c r="C63" s="776"/>
      <c r="D63" s="776"/>
      <c r="E63" s="776"/>
      <c r="F63" s="777"/>
      <c r="G63" s="143">
        <v>0</v>
      </c>
      <c r="H63" s="143">
        <v>0</v>
      </c>
      <c r="I63" s="143">
        <v>0</v>
      </c>
      <c r="J63" s="143">
        <v>0</v>
      </c>
    </row>
    <row r="64" spans="1:25" s="120" customFormat="1" x14ac:dyDescent="0.2">
      <c r="A64" s="775" t="s">
        <v>803</v>
      </c>
      <c r="B64" s="776"/>
      <c r="C64" s="776"/>
      <c r="D64" s="776"/>
      <c r="E64" s="776"/>
      <c r="F64" s="777"/>
      <c r="G64" s="143">
        <v>0</v>
      </c>
      <c r="H64" s="143">
        <v>0</v>
      </c>
      <c r="I64" s="143">
        <v>0</v>
      </c>
      <c r="J64" s="143">
        <v>0</v>
      </c>
    </row>
    <row r="65" spans="1:25" s="120" customFormat="1" ht="12.75" customHeight="1" x14ac:dyDescent="0.2">
      <c r="A65" s="775" t="s">
        <v>236</v>
      </c>
      <c r="B65" s="776"/>
      <c r="C65" s="776"/>
      <c r="D65" s="776"/>
      <c r="E65" s="776"/>
      <c r="F65" s="777"/>
      <c r="G65" s="143">
        <v>0</v>
      </c>
      <c r="H65" s="143">
        <v>0</v>
      </c>
      <c r="I65" s="143">
        <v>0</v>
      </c>
      <c r="J65" s="143">
        <v>0</v>
      </c>
      <c r="K65" s="159"/>
      <c r="L65" s="159"/>
      <c r="M65" s="159"/>
      <c r="N65" s="159"/>
      <c r="O65" s="159"/>
      <c r="P65" s="159"/>
      <c r="Q65" s="159"/>
      <c r="R65" s="159"/>
      <c r="S65" s="159"/>
      <c r="T65" s="159"/>
      <c r="U65" s="159"/>
      <c r="V65" s="159"/>
      <c r="W65" s="159"/>
      <c r="X65" s="159"/>
      <c r="Y65" s="159"/>
    </row>
    <row r="66" spans="1:25" s="120" customFormat="1" ht="12.75" customHeight="1" x14ac:dyDescent="0.25">
      <c r="A66" s="775" t="s">
        <v>237</v>
      </c>
      <c r="B66" s="776"/>
      <c r="C66" s="776"/>
      <c r="D66" s="776"/>
      <c r="E66" s="776"/>
      <c r="F66" s="777"/>
      <c r="G66" s="381">
        <f>P17</f>
        <v>15306</v>
      </c>
      <c r="H66" s="381">
        <f>Q17</f>
        <v>9500</v>
      </c>
      <c r="I66" s="381">
        <f>R17</f>
        <v>9500</v>
      </c>
      <c r="J66" s="381">
        <f>S17</f>
        <v>0</v>
      </c>
      <c r="K66" s="119"/>
      <c r="L66" s="119"/>
      <c r="M66" s="119"/>
      <c r="N66" s="119"/>
      <c r="O66" s="119"/>
      <c r="P66" s="119"/>
      <c r="Q66" s="119"/>
      <c r="R66" s="119"/>
      <c r="S66" s="119"/>
      <c r="T66" s="119"/>
      <c r="U66" s="119"/>
      <c r="V66" s="119"/>
      <c r="W66" s="119"/>
      <c r="X66" s="119"/>
      <c r="Y66" s="119"/>
    </row>
    <row r="67" spans="1:25" s="120" customFormat="1" x14ac:dyDescent="0.2">
      <c r="A67" s="775" t="s">
        <v>238</v>
      </c>
      <c r="B67" s="776"/>
      <c r="C67" s="776"/>
      <c r="D67" s="776"/>
      <c r="E67" s="776"/>
      <c r="F67" s="777"/>
      <c r="G67" s="143">
        <v>0</v>
      </c>
      <c r="H67" s="143">
        <v>0</v>
      </c>
      <c r="I67" s="143">
        <v>0</v>
      </c>
      <c r="J67" s="143">
        <v>0</v>
      </c>
      <c r="K67" s="159"/>
      <c r="L67" s="159"/>
      <c r="M67" s="159"/>
      <c r="N67" s="159"/>
      <c r="O67" s="159"/>
      <c r="P67" s="159"/>
      <c r="Q67" s="159"/>
      <c r="R67" s="159"/>
      <c r="S67" s="159"/>
      <c r="T67" s="159"/>
      <c r="U67" s="159"/>
      <c r="V67" s="159"/>
      <c r="W67" s="159"/>
      <c r="X67" s="159"/>
    </row>
    <row r="68" spans="1:25" s="120" customFormat="1" x14ac:dyDescent="0.2">
      <c r="A68" s="775" t="s">
        <v>804</v>
      </c>
      <c r="B68" s="776"/>
      <c r="C68" s="776"/>
      <c r="D68" s="776"/>
      <c r="E68" s="776"/>
      <c r="F68" s="777"/>
      <c r="G68" s="143">
        <v>0</v>
      </c>
      <c r="H68" s="143">
        <v>0</v>
      </c>
      <c r="I68" s="143">
        <v>0</v>
      </c>
      <c r="J68" s="143">
        <v>0</v>
      </c>
      <c r="K68" s="159"/>
      <c r="L68" s="159"/>
      <c r="M68" s="159"/>
      <c r="N68" s="159"/>
      <c r="O68" s="159"/>
      <c r="P68" s="159"/>
      <c r="Q68" s="159"/>
      <c r="R68" s="159"/>
      <c r="S68" s="159"/>
      <c r="T68" s="159"/>
      <c r="U68" s="159"/>
      <c r="V68" s="159"/>
      <c r="W68" s="159"/>
      <c r="X68" s="159"/>
    </row>
    <row r="69" spans="1:25" s="120" customFormat="1" x14ac:dyDescent="0.2">
      <c r="A69" s="775" t="s">
        <v>242</v>
      </c>
      <c r="B69" s="776"/>
      <c r="C69" s="776"/>
      <c r="D69" s="776"/>
      <c r="E69" s="776"/>
      <c r="F69" s="777"/>
      <c r="G69" s="143">
        <v>0</v>
      </c>
      <c r="H69" s="143">
        <v>0</v>
      </c>
      <c r="I69" s="143">
        <v>0</v>
      </c>
      <c r="J69" s="143">
        <v>0</v>
      </c>
      <c r="K69" s="159"/>
      <c r="L69" s="159"/>
      <c r="M69" s="159"/>
      <c r="N69" s="159"/>
      <c r="O69" s="159"/>
      <c r="P69" s="159"/>
      <c r="Q69" s="159"/>
      <c r="R69" s="159"/>
      <c r="S69" s="159"/>
      <c r="T69" s="159"/>
      <c r="U69" s="159"/>
      <c r="V69" s="159"/>
      <c r="W69" s="159"/>
      <c r="X69" s="159"/>
    </row>
    <row r="70" spans="1:25" s="120" customFormat="1" x14ac:dyDescent="0.2">
      <c r="A70" s="778"/>
      <c r="B70" s="779"/>
      <c r="C70" s="779"/>
      <c r="D70" s="779"/>
      <c r="E70" s="779"/>
      <c r="F70" s="780"/>
      <c r="G70" s="143"/>
      <c r="H70" s="143"/>
      <c r="I70" s="143"/>
      <c r="J70" s="143"/>
      <c r="K70" s="159"/>
      <c r="L70" s="159"/>
      <c r="M70" s="159"/>
      <c r="N70" s="159"/>
      <c r="O70" s="159"/>
      <c r="P70" s="159"/>
      <c r="Q70" s="159"/>
      <c r="R70" s="159"/>
      <c r="S70" s="159"/>
      <c r="T70" s="159"/>
      <c r="U70" s="159"/>
      <c r="V70" s="159"/>
      <c r="W70" s="159"/>
      <c r="X70" s="159"/>
    </row>
    <row r="71" spans="1:25" s="120" customFormat="1" x14ac:dyDescent="0.2">
      <c r="A71" s="118"/>
      <c r="B71" s="139"/>
      <c r="C71" s="118"/>
      <c r="D71" s="118"/>
      <c r="E71" s="41"/>
      <c r="F71" s="118"/>
      <c r="G71" s="118"/>
      <c r="H71" s="118"/>
      <c r="K71" s="159"/>
      <c r="L71" s="159"/>
      <c r="M71" s="159"/>
      <c r="N71" s="159"/>
      <c r="O71" s="159"/>
      <c r="P71" s="159"/>
      <c r="Q71" s="159"/>
      <c r="R71" s="159"/>
      <c r="S71" s="159"/>
      <c r="T71" s="159"/>
      <c r="U71" s="159"/>
      <c r="V71" s="159"/>
      <c r="W71" s="159"/>
      <c r="X71" s="159"/>
    </row>
    <row r="72" spans="1:25" s="120" customFormat="1" x14ac:dyDescent="0.2">
      <c r="A72" s="154"/>
      <c r="B72" s="155"/>
      <c r="C72" s="155"/>
      <c r="D72" s="155"/>
      <c r="E72" s="151"/>
      <c r="F72" s="156"/>
      <c r="G72" s="143"/>
      <c r="H72" s="143"/>
      <c r="I72" s="143"/>
      <c r="J72" s="143"/>
      <c r="K72" s="159"/>
      <c r="L72" s="159"/>
      <c r="M72" s="159"/>
      <c r="N72" s="159"/>
      <c r="O72" s="159"/>
      <c r="P72" s="159"/>
      <c r="Q72" s="159"/>
      <c r="R72" s="159"/>
      <c r="S72" s="159"/>
      <c r="T72" s="159"/>
      <c r="U72" s="159"/>
      <c r="V72" s="159"/>
      <c r="W72" s="159"/>
      <c r="X72" s="159"/>
    </row>
  </sheetData>
  <mergeCells count="60">
    <mergeCell ref="A70:F70"/>
    <mergeCell ref="A60:F60"/>
    <mergeCell ref="A61:F61"/>
    <mergeCell ref="G61:J61"/>
    <mergeCell ref="A62:F62"/>
    <mergeCell ref="A63:F63"/>
    <mergeCell ref="A64:F64"/>
    <mergeCell ref="A65:F65"/>
    <mergeCell ref="A66:F66"/>
    <mergeCell ref="A67:F67"/>
    <mergeCell ref="A68:F68"/>
    <mergeCell ref="A69:F69"/>
    <mergeCell ref="A59:F59"/>
    <mergeCell ref="A45:B45"/>
    <mergeCell ref="A46:B46"/>
    <mergeCell ref="A47:B47"/>
    <mergeCell ref="A48:B48"/>
    <mergeCell ref="A49:B49"/>
    <mergeCell ref="A52:C52"/>
    <mergeCell ref="A53:C53"/>
    <mergeCell ref="A54:C54"/>
    <mergeCell ref="A55:C55"/>
    <mergeCell ref="A56:C56"/>
    <mergeCell ref="A58:F58"/>
    <mergeCell ref="A44:B44"/>
    <mergeCell ref="A26:I26"/>
    <mergeCell ref="A27:I27"/>
    <mergeCell ref="A28:I28"/>
    <mergeCell ref="A29:I29"/>
    <mergeCell ref="A30:I30"/>
    <mergeCell ref="A33:I33"/>
    <mergeCell ref="A34:B34"/>
    <mergeCell ref="A36:I36"/>
    <mergeCell ref="A39:B39"/>
    <mergeCell ref="A40:B40"/>
    <mergeCell ref="A41:B41"/>
    <mergeCell ref="A25:I25"/>
    <mergeCell ref="V8:V9"/>
    <mergeCell ref="W8:X8"/>
    <mergeCell ref="A18:I18"/>
    <mergeCell ref="J18:R18"/>
    <mergeCell ref="S18:Y18"/>
    <mergeCell ref="A19:I19"/>
    <mergeCell ref="J19:R19"/>
    <mergeCell ref="S19:Y19"/>
    <mergeCell ref="A20:I20"/>
    <mergeCell ref="A21:I21"/>
    <mergeCell ref="A22:I22"/>
    <mergeCell ref="A23:I23"/>
    <mergeCell ref="A24:I24"/>
    <mergeCell ref="A1:Y1"/>
    <mergeCell ref="A2:Y2"/>
    <mergeCell ref="A3:Y3"/>
    <mergeCell ref="A4:Y4"/>
    <mergeCell ref="A5:Y5"/>
    <mergeCell ref="H7:J7"/>
    <mergeCell ref="P7:X7"/>
    <mergeCell ref="Y7:Y9"/>
    <mergeCell ref="T8:T9"/>
    <mergeCell ref="U8:U9"/>
  </mergeCells>
  <phoneticPr fontId="75" type="noConversion"/>
  <pageMargins left="0" right="0" top="0.74803149606299213" bottom="0.74803149606299213" header="0.31496062992125984" footer="0.31496062992125984"/>
  <pageSetup paperSize="8" scale="65"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1:AD48"/>
  <sheetViews>
    <sheetView zoomScaleNormal="100" workbookViewId="0">
      <pane ySplit="1" topLeftCell="A20" activePane="bottomLeft" state="frozen"/>
      <selection activeCell="B50" sqref="B50"/>
      <selection pane="bottomLeft" activeCell="C1" sqref="C1:F40"/>
    </sheetView>
  </sheetViews>
  <sheetFormatPr defaultColWidth="9.140625" defaultRowHeight="15" x14ac:dyDescent="0.25"/>
  <cols>
    <col min="1" max="1" width="11.140625" style="60" customWidth="1"/>
    <col min="2" max="2" width="11.7109375" style="110" customWidth="1"/>
    <col min="3" max="3" width="55.28515625" style="78" customWidth="1"/>
    <col min="4" max="6" width="21.7109375" style="78" customWidth="1"/>
    <col min="7" max="7" width="1.5703125" style="648" customWidth="1"/>
    <col min="8" max="10" width="21.7109375" style="78" customWidth="1"/>
    <col min="11" max="11" width="1.5703125" style="648" customWidth="1"/>
    <col min="12" max="14" width="21.7109375" style="78" customWidth="1"/>
    <col min="15" max="15" width="1.5703125" style="648" customWidth="1"/>
    <col min="16" max="16" width="23" style="60" customWidth="1"/>
    <col min="17" max="17" width="55.5703125" style="60" customWidth="1"/>
    <col min="18" max="19" width="13.140625" style="60" customWidth="1"/>
    <col min="20" max="21" width="13.7109375" style="60" customWidth="1"/>
    <col min="22" max="22" width="13.42578125" style="60" customWidth="1"/>
    <col min="23" max="27" width="13.7109375" style="60" customWidth="1"/>
    <col min="28" max="28" width="14.5703125" style="60" customWidth="1"/>
    <col min="29" max="29" width="15.28515625" style="60" customWidth="1"/>
    <col min="30" max="30" width="14.85546875" style="114" bestFit="1" customWidth="1"/>
    <col min="31" max="31" width="9.140625" style="60"/>
    <col min="32" max="32" width="9.5703125" style="60" bestFit="1" customWidth="1"/>
    <col min="33" max="37" width="9.140625" style="60" customWidth="1"/>
    <col min="38" max="16384" width="9.140625" style="60"/>
  </cols>
  <sheetData>
    <row r="1" spans="2:30" ht="39" x14ac:dyDescent="0.25">
      <c r="B1" s="99"/>
      <c r="C1" s="598" t="s">
        <v>0</v>
      </c>
      <c r="D1" s="547" t="s">
        <v>1</v>
      </c>
      <c r="E1" s="650" t="s">
        <v>960</v>
      </c>
      <c r="F1" s="650" t="s">
        <v>365</v>
      </c>
      <c r="G1" s="599"/>
      <c r="H1" s="547" t="s">
        <v>2</v>
      </c>
      <c r="I1" s="650" t="s">
        <v>960</v>
      </c>
      <c r="J1" s="650" t="s">
        <v>365</v>
      </c>
      <c r="K1" s="599"/>
      <c r="L1" s="547" t="s">
        <v>568</v>
      </c>
      <c r="M1" s="650" t="s">
        <v>960</v>
      </c>
      <c r="N1" s="650" t="s">
        <v>365</v>
      </c>
      <c r="O1" s="599"/>
      <c r="U1" s="61"/>
      <c r="V1" s="61"/>
      <c r="W1" s="61"/>
      <c r="X1" s="61"/>
      <c r="Y1" s="61"/>
      <c r="Z1" s="61"/>
      <c r="AA1" s="61"/>
      <c r="AB1" s="61"/>
      <c r="AC1" s="61"/>
      <c r="AD1" s="600"/>
    </row>
    <row r="2" spans="2:30" x14ac:dyDescent="0.25">
      <c r="B2" s="101"/>
      <c r="C2" s="607"/>
      <c r="D2" s="606"/>
      <c r="E2" s="606"/>
      <c r="F2" s="606"/>
      <c r="G2" s="601"/>
      <c r="H2" s="606"/>
      <c r="I2" s="606"/>
      <c r="J2" s="606"/>
      <c r="K2" s="601"/>
      <c r="L2" s="606"/>
      <c r="M2" s="606"/>
      <c r="N2" s="606"/>
      <c r="O2" s="601"/>
    </row>
    <row r="3" spans="2:30" ht="15.75" thickBot="1" x14ac:dyDescent="0.3">
      <c r="B3" s="101"/>
      <c r="C3" s="95" t="s">
        <v>5</v>
      </c>
      <c r="D3" s="603"/>
      <c r="E3" s="603"/>
      <c r="F3" s="603"/>
      <c r="G3" s="601"/>
      <c r="H3" s="603"/>
      <c r="I3" s="603"/>
      <c r="J3" s="603"/>
      <c r="K3" s="601"/>
      <c r="L3" s="603"/>
      <c r="M3" s="603"/>
      <c r="N3" s="603"/>
      <c r="O3" s="601"/>
    </row>
    <row r="4" spans="2:30" ht="24.95" customHeight="1" x14ac:dyDescent="0.25">
      <c r="B4" s="101"/>
      <c r="C4" s="609" t="s">
        <v>408</v>
      </c>
      <c r="D4" s="653">
        <f>'[5]66,05,801 DOLCI SALATI'!I170</f>
        <v>45000</v>
      </c>
      <c r="E4" s="610"/>
      <c r="F4" s="610"/>
      <c r="G4" s="601"/>
      <c r="H4" s="653">
        <f>'[5]66,05,801 DOLCI SALATI'!I182</f>
        <v>45000</v>
      </c>
      <c r="I4" s="610"/>
      <c r="J4" s="610"/>
      <c r="K4" s="601"/>
      <c r="L4" s="653">
        <f>'[5]66,05,801 DOLCI SALATI'!I194</f>
        <v>45000</v>
      </c>
      <c r="M4" s="610"/>
      <c r="N4" s="610"/>
      <c r="O4" s="601"/>
      <c r="P4" s="128"/>
      <c r="Q4" s="611"/>
      <c r="R4" s="612"/>
      <c r="S4" s="612"/>
      <c r="T4" s="612"/>
      <c r="U4" s="613"/>
      <c r="V4" s="614"/>
      <c r="W4" s="614"/>
      <c r="X4" s="614"/>
      <c r="Y4" s="614"/>
      <c r="Z4" s="614"/>
      <c r="AA4" s="614"/>
      <c r="AB4" s="614"/>
      <c r="AC4" s="614"/>
      <c r="AD4" s="615"/>
    </row>
    <row r="5" spans="2:30" ht="24.95" customHeight="1" x14ac:dyDescent="0.25">
      <c r="B5" s="101"/>
      <c r="C5" s="609" t="s">
        <v>952</v>
      </c>
      <c r="D5" s="653">
        <f>'[5]66,05,814 MAT PRIME X SAL BAR'!I95</f>
        <v>11400</v>
      </c>
      <c r="E5" s="610"/>
      <c r="F5" s="610"/>
      <c r="G5" s="601"/>
      <c r="H5" s="653">
        <f>'[5]66,05,814 MAT PRIME X SAL BAR'!I107</f>
        <v>11400</v>
      </c>
      <c r="I5" s="610"/>
      <c r="J5" s="610"/>
      <c r="K5" s="601"/>
      <c r="L5" s="653">
        <f>'[5]66,05,814 MAT PRIME X SAL BAR'!I119</f>
        <v>11400</v>
      </c>
      <c r="M5" s="610"/>
      <c r="N5" s="610"/>
      <c r="O5" s="601"/>
      <c r="Q5" s="616"/>
      <c r="R5" s="617"/>
      <c r="S5" s="617"/>
      <c r="T5" s="617"/>
      <c r="U5" s="618"/>
      <c r="V5" s="619"/>
      <c r="W5" s="619"/>
      <c r="X5" s="619"/>
      <c r="Y5" s="619"/>
      <c r="Z5" s="619"/>
      <c r="AA5" s="619"/>
      <c r="AB5" s="619"/>
      <c r="AC5" s="619"/>
      <c r="AD5" s="620"/>
    </row>
    <row r="6" spans="2:30" ht="24.95" customHeight="1" x14ac:dyDescent="0.25">
      <c r="B6" s="101"/>
      <c r="C6" s="609" t="s">
        <v>409</v>
      </c>
      <c r="D6" s="653">
        <f>'[5]66,05,802 BIBITE'!I200</f>
        <v>44500</v>
      </c>
      <c r="E6" s="610"/>
      <c r="F6" s="610"/>
      <c r="G6" s="601"/>
      <c r="H6" s="653">
        <f>'[5]66,05,802 BIBITE'!I212</f>
        <v>44500</v>
      </c>
      <c r="I6" s="610"/>
      <c r="J6" s="610"/>
      <c r="K6" s="601"/>
      <c r="L6" s="653">
        <f>'[5]66,05,802 BIBITE'!I224</f>
        <v>44500</v>
      </c>
      <c r="M6" s="610"/>
      <c r="N6" s="610"/>
      <c r="O6" s="601"/>
      <c r="Q6" s="98"/>
      <c r="R6" s="572"/>
      <c r="S6" s="621"/>
      <c r="T6" s="621"/>
      <c r="U6" s="622"/>
      <c r="V6" s="623"/>
      <c r="W6" s="623"/>
      <c r="X6" s="623"/>
      <c r="Y6" s="623"/>
      <c r="Z6" s="623"/>
      <c r="AA6" s="623"/>
      <c r="AB6" s="623"/>
      <c r="AC6" s="623"/>
      <c r="AD6" s="624"/>
    </row>
    <row r="7" spans="2:30" ht="24.95" customHeight="1" x14ac:dyDescent="0.25">
      <c r="B7" s="101"/>
      <c r="C7" s="609" t="s">
        <v>410</v>
      </c>
      <c r="D7" s="653">
        <f>'[5]66,05,803 DOLCI FIORE'!I136</f>
        <v>20500</v>
      </c>
      <c r="E7" s="610"/>
      <c r="F7" s="610"/>
      <c r="G7" s="601"/>
      <c r="H7" s="653">
        <f>'[5]66,05,803 DOLCI FIORE'!I148</f>
        <v>20500</v>
      </c>
      <c r="I7" s="610"/>
      <c r="J7" s="610"/>
      <c r="K7" s="601"/>
      <c r="L7" s="653">
        <f>'[5]66,05,803 DOLCI FIORE'!I160</f>
        <v>20500</v>
      </c>
      <c r="M7" s="610"/>
      <c r="N7" s="610"/>
      <c r="O7" s="601"/>
      <c r="Q7" s="625"/>
      <c r="R7" s="572"/>
      <c r="S7" s="572"/>
      <c r="T7" s="572"/>
      <c r="U7" s="626"/>
      <c r="V7" s="552"/>
      <c r="W7" s="552"/>
      <c r="X7" s="552"/>
      <c r="Y7" s="552"/>
      <c r="Z7" s="552"/>
      <c r="AA7" s="552"/>
      <c r="AB7" s="552"/>
      <c r="AC7" s="552"/>
      <c r="AD7" s="624"/>
    </row>
    <row r="8" spans="2:30" ht="15.75" thickBot="1" x14ac:dyDescent="0.3">
      <c r="B8" s="101"/>
      <c r="C8" s="609" t="s">
        <v>411</v>
      </c>
      <c r="D8" s="653">
        <f>'[5]66,05,804 LATTE '!I151</f>
        <v>4405</v>
      </c>
      <c r="E8" s="610"/>
      <c r="F8" s="610"/>
      <c r="G8" s="601"/>
      <c r="H8" s="653">
        <f>'[5]66,05,804 LATTE '!I163</f>
        <v>4405</v>
      </c>
      <c r="I8" s="610"/>
      <c r="J8" s="610"/>
      <c r="K8" s="601"/>
      <c r="L8" s="653">
        <f>'[5]66,05,804 LATTE '!I175</f>
        <v>4405</v>
      </c>
      <c r="M8" s="610"/>
      <c r="N8" s="610"/>
      <c r="O8" s="601"/>
      <c r="Q8" s="627"/>
      <c r="R8" s="628"/>
      <c r="S8" s="628"/>
      <c r="T8" s="628"/>
      <c r="U8" s="629"/>
      <c r="V8" s="630"/>
      <c r="W8" s="630"/>
      <c r="X8" s="630"/>
      <c r="Y8" s="630"/>
      <c r="Z8" s="630"/>
      <c r="AA8" s="630"/>
      <c r="AB8" s="630"/>
      <c r="AC8" s="630"/>
      <c r="AD8" s="624"/>
    </row>
    <row r="9" spans="2:30" ht="24.95" customHeight="1" x14ac:dyDescent="0.25">
      <c r="B9" s="101"/>
      <c r="C9" s="609" t="s">
        <v>412</v>
      </c>
      <c r="D9" s="653">
        <f>'[5]66,05,805 CAFFE'!I143</f>
        <v>12700</v>
      </c>
      <c r="E9" s="610"/>
      <c r="F9" s="610"/>
      <c r="G9" s="601"/>
      <c r="H9" s="653">
        <f>'[5]66,05,805 CAFFE'!I155</f>
        <v>12700</v>
      </c>
      <c r="I9" s="610"/>
      <c r="J9" s="610"/>
      <c r="K9" s="601"/>
      <c r="L9" s="653">
        <f>'[5]66,05,805 CAFFE'!I167</f>
        <v>12700</v>
      </c>
      <c r="M9" s="610"/>
      <c r="N9" s="610"/>
      <c r="O9" s="601"/>
      <c r="Q9" s="611"/>
      <c r="R9" s="631"/>
      <c r="S9" s="631"/>
      <c r="T9" s="631"/>
      <c r="U9" s="632"/>
      <c r="V9" s="633"/>
      <c r="W9" s="634"/>
      <c r="X9" s="614"/>
      <c r="Y9" s="614"/>
      <c r="Z9" s="614"/>
      <c r="AA9" s="614"/>
      <c r="AB9" s="614"/>
      <c r="AC9" s="614"/>
      <c r="AD9" s="651"/>
    </row>
    <row r="10" spans="2:30" ht="24.95" customHeight="1" x14ac:dyDescent="0.25">
      <c r="B10" s="101"/>
      <c r="C10" s="609" t="s">
        <v>413</v>
      </c>
      <c r="D10" s="653">
        <f>'[5]66,05,806 FRUTTA'!I154</f>
        <v>4150</v>
      </c>
      <c r="E10" s="653">
        <f>SUM(D4:D10)</f>
        <v>142655</v>
      </c>
      <c r="F10" s="610" t="s">
        <v>657</v>
      </c>
      <c r="G10" s="601"/>
      <c r="H10" s="653">
        <f>'[5]66,05,806 FRUTTA'!I166</f>
        <v>4150</v>
      </c>
      <c r="I10" s="653">
        <f>SUM(H4:H10)</f>
        <v>142655</v>
      </c>
      <c r="J10" s="610" t="s">
        <v>657</v>
      </c>
      <c r="K10" s="601"/>
      <c r="L10" s="653">
        <f>'[5]66,05,806 FRUTTA'!I178</f>
        <v>4150</v>
      </c>
      <c r="M10" s="653">
        <f>SUM(L4:L10)</f>
        <v>142655</v>
      </c>
      <c r="N10" s="610" t="s">
        <v>657</v>
      </c>
      <c r="O10" s="601"/>
      <c r="Q10" s="616"/>
      <c r="R10" s="635"/>
      <c r="S10" s="635"/>
      <c r="T10" s="635"/>
      <c r="U10" s="636"/>
      <c r="V10" s="619"/>
      <c r="W10" s="619"/>
      <c r="X10" s="619"/>
      <c r="Y10" s="619"/>
      <c r="Z10" s="619"/>
      <c r="AA10" s="619"/>
      <c r="AB10" s="619"/>
      <c r="AC10" s="619"/>
      <c r="AD10" s="620"/>
    </row>
    <row r="11" spans="2:30" s="68" customFormat="1" ht="24.95" customHeight="1" x14ac:dyDescent="0.25">
      <c r="B11" s="101"/>
      <c r="C11" s="609"/>
      <c r="D11" s="610"/>
      <c r="E11" s="610"/>
      <c r="F11" s="610"/>
      <c r="G11" s="604"/>
      <c r="H11" s="610"/>
      <c r="I11" s="610"/>
      <c r="J11" s="610"/>
      <c r="K11" s="604"/>
      <c r="L11" s="610"/>
      <c r="M11" s="610"/>
      <c r="N11" s="610"/>
      <c r="O11" s="604"/>
      <c r="Q11" s="654"/>
      <c r="R11" s="655"/>
      <c r="S11" s="655"/>
      <c r="T11" s="655"/>
      <c r="U11" s="656"/>
      <c r="V11" s="657"/>
      <c r="W11" s="657"/>
      <c r="X11" s="657"/>
      <c r="Y11" s="657"/>
      <c r="Z11" s="657"/>
      <c r="AA11" s="657"/>
      <c r="AB11" s="657"/>
      <c r="AC11" s="657"/>
      <c r="AD11" s="658"/>
    </row>
    <row r="12" spans="2:30" ht="24.95" customHeight="1" x14ac:dyDescent="0.25">
      <c r="B12" s="101"/>
      <c r="C12" s="609" t="s">
        <v>414</v>
      </c>
      <c r="D12" s="653">
        <f>'[5]66,05,807 BENI DI CONSUMO'!I341</f>
        <v>5750</v>
      </c>
      <c r="E12" s="610"/>
      <c r="F12" s="610"/>
      <c r="G12" s="601"/>
      <c r="H12" s="653">
        <f>'[5]66,05,807 BENI DI CONSUMO'!I353</f>
        <v>5750</v>
      </c>
      <c r="I12" s="610"/>
      <c r="J12" s="610"/>
      <c r="K12" s="601"/>
      <c r="L12" s="653">
        <f>'[5]66,05,807 BENI DI CONSUMO'!I365</f>
        <v>5750</v>
      </c>
      <c r="M12" s="610"/>
      <c r="N12" s="610"/>
      <c r="O12" s="601"/>
      <c r="Q12" s="80"/>
      <c r="R12" s="626"/>
      <c r="S12" s="626"/>
      <c r="T12" s="626"/>
      <c r="U12" s="571"/>
      <c r="V12" s="552"/>
      <c r="W12" s="552"/>
      <c r="X12" s="552"/>
      <c r="Y12" s="552"/>
      <c r="Z12" s="552"/>
      <c r="AA12" s="552"/>
      <c r="AB12" s="552"/>
      <c r="AC12" s="552"/>
      <c r="AD12" s="620"/>
    </row>
    <row r="13" spans="2:30" ht="24.95" customHeight="1" x14ac:dyDescent="0.25">
      <c r="B13" s="101"/>
      <c r="C13" s="609" t="s">
        <v>415</v>
      </c>
      <c r="D13" s="653">
        <f>'[5]66,05,808 CANCELLERIA '!I78</f>
        <v>420</v>
      </c>
      <c r="E13" s="610"/>
      <c r="F13" s="610"/>
      <c r="G13" s="601"/>
      <c r="H13" s="653">
        <f>'[5]66,05,808 CANCELLERIA '!I90</f>
        <v>420</v>
      </c>
      <c r="I13" s="610"/>
      <c r="J13" s="610"/>
      <c r="K13" s="601"/>
      <c r="L13" s="653">
        <f>'[5]66,05,808 CANCELLERIA '!I102</f>
        <v>420</v>
      </c>
      <c r="M13" s="610"/>
      <c r="N13" s="610"/>
      <c r="O13" s="601"/>
      <c r="Q13" s="80"/>
      <c r="R13" s="626"/>
      <c r="S13" s="626"/>
      <c r="T13" s="626"/>
      <c r="U13" s="571"/>
      <c r="V13" s="441"/>
      <c r="W13" s="552"/>
      <c r="X13" s="441"/>
      <c r="Y13" s="552"/>
      <c r="Z13" s="441"/>
      <c r="AA13" s="441"/>
      <c r="AB13" s="441"/>
      <c r="AC13" s="441"/>
      <c r="AD13" s="620"/>
    </row>
    <row r="14" spans="2:30" ht="24.95" customHeight="1" x14ac:dyDescent="0.25">
      <c r="B14" s="101"/>
      <c r="C14" s="609" t="s">
        <v>417</v>
      </c>
      <c r="D14" s="653">
        <f>'[5]66,05,811 PRODOT.PULIZIA'!I171</f>
        <v>700</v>
      </c>
      <c r="E14" s="610"/>
      <c r="F14" s="610"/>
      <c r="G14" s="601"/>
      <c r="H14" s="653">
        <f>'[5]66,05,811 PRODOT.PULIZIA'!I183</f>
        <v>700</v>
      </c>
      <c r="I14" s="610"/>
      <c r="J14" s="610"/>
      <c r="K14" s="601"/>
      <c r="L14" s="653">
        <f>'[5]66,05,811 PRODOT.PULIZIA'!I195</f>
        <v>700</v>
      </c>
      <c r="M14" s="610"/>
      <c r="N14" s="610"/>
      <c r="O14" s="601"/>
      <c r="Q14" s="80"/>
      <c r="R14" s="626"/>
      <c r="S14" s="626"/>
      <c r="T14" s="626"/>
      <c r="U14" s="571"/>
      <c r="V14" s="552"/>
      <c r="W14" s="552"/>
      <c r="X14" s="552"/>
      <c r="Y14" s="637"/>
      <c r="Z14" s="552"/>
      <c r="AA14" s="552"/>
      <c r="AB14" s="441"/>
      <c r="AC14" s="441"/>
      <c r="AD14" s="620"/>
    </row>
    <row r="15" spans="2:30" ht="24.95" customHeight="1" x14ac:dyDescent="0.25">
      <c r="B15" s="101"/>
      <c r="C15" s="609" t="s">
        <v>421</v>
      </c>
      <c r="D15" s="653">
        <f>'[5]66,30,801 altri acquist.bar'!I79</f>
        <v>500</v>
      </c>
      <c r="E15" s="653">
        <f>SUM(D12:D15)</f>
        <v>7370</v>
      </c>
      <c r="F15" s="610" t="s">
        <v>657</v>
      </c>
      <c r="G15" s="601"/>
      <c r="H15" s="653">
        <f>'[5]66,30,801 altri acquist.bar'!I91</f>
        <v>500</v>
      </c>
      <c r="I15" s="653">
        <f>SUM(H12:H15)</f>
        <v>7370</v>
      </c>
      <c r="J15" s="610" t="s">
        <v>657</v>
      </c>
      <c r="K15" s="601"/>
      <c r="L15" s="653">
        <f>'[5]66,30,801 altri acquist.bar'!I103</f>
        <v>500</v>
      </c>
      <c r="M15" s="653">
        <f>SUM(L12:L15)</f>
        <v>7370</v>
      </c>
      <c r="N15" s="610" t="s">
        <v>657</v>
      </c>
      <c r="O15" s="601"/>
      <c r="Q15" s="80"/>
      <c r="R15" s="571"/>
      <c r="S15" s="571"/>
      <c r="T15" s="571"/>
      <c r="U15" s="571"/>
      <c r="V15" s="571"/>
      <c r="W15" s="571"/>
      <c r="X15" s="571"/>
      <c r="Y15" s="571"/>
      <c r="Z15" s="571"/>
      <c r="AA15" s="571"/>
      <c r="AB15" s="571"/>
      <c r="AC15" s="571"/>
      <c r="AD15" s="620"/>
    </row>
    <row r="16" spans="2:30" s="68" customFormat="1" ht="24.95" customHeight="1" x14ac:dyDescent="0.25">
      <c r="B16" s="101"/>
      <c r="C16" s="609"/>
      <c r="D16" s="610"/>
      <c r="E16" s="610"/>
      <c r="F16" s="610"/>
      <c r="G16" s="604"/>
      <c r="H16" s="610"/>
      <c r="I16" s="610"/>
      <c r="J16" s="610"/>
      <c r="K16" s="604"/>
      <c r="L16" s="610"/>
      <c r="M16" s="610"/>
      <c r="N16" s="610"/>
      <c r="O16" s="604"/>
      <c r="Q16" s="66"/>
      <c r="R16" s="92"/>
      <c r="S16" s="92"/>
      <c r="T16" s="92"/>
      <c r="U16" s="92"/>
      <c r="V16" s="92"/>
      <c r="W16" s="92"/>
      <c r="X16" s="92"/>
      <c r="Y16" s="92"/>
      <c r="Z16" s="92"/>
      <c r="AA16" s="92"/>
      <c r="AB16" s="92"/>
      <c r="AC16" s="92"/>
      <c r="AD16" s="658"/>
    </row>
    <row r="17" spans="2:30" ht="24.95" customHeight="1" x14ac:dyDescent="0.25">
      <c r="B17" s="101"/>
      <c r="C17" s="609" t="s">
        <v>953</v>
      </c>
      <c r="D17" s="653">
        <f>'[5]66,05,809 MERCI C.ACQ.SCONTRINI'!I95</f>
        <v>550</v>
      </c>
      <c r="E17" s="610"/>
      <c r="F17" s="610"/>
      <c r="G17" s="601"/>
      <c r="H17" s="653">
        <f>'[5]66,05,809 MERCI C.ACQ.SCONTRINI'!I107</f>
        <v>550</v>
      </c>
      <c r="I17" s="610"/>
      <c r="J17" s="610"/>
      <c r="K17" s="601"/>
      <c r="L17" s="653">
        <f>'[5]66,05,809 MERCI C.ACQ.SCONTRINI'!I119</f>
        <v>550</v>
      </c>
      <c r="M17" s="610"/>
      <c r="N17" s="610"/>
      <c r="O17" s="601"/>
      <c r="Q17" s="80"/>
      <c r="R17" s="626"/>
      <c r="S17" s="626"/>
      <c r="T17" s="626"/>
      <c r="U17" s="571"/>
      <c r="V17" s="552"/>
      <c r="W17" s="552"/>
      <c r="X17" s="552"/>
      <c r="Y17" s="552"/>
      <c r="Z17" s="552"/>
      <c r="AA17" s="441"/>
      <c r="AB17" s="441"/>
      <c r="AC17" s="441"/>
      <c r="AD17" s="620"/>
    </row>
    <row r="18" spans="2:30" ht="24.95" customHeight="1" x14ac:dyDescent="0.25">
      <c r="B18" s="101"/>
      <c r="C18" s="609" t="s">
        <v>416</v>
      </c>
      <c r="D18" s="653">
        <f>'[5]66,05,810 DIVISE VEST.'!I65</f>
        <v>500</v>
      </c>
      <c r="E18" s="610"/>
      <c r="F18" s="610"/>
      <c r="G18" s="601"/>
      <c r="H18" s="653">
        <f>'[5]66,05,810 DIVISE VEST.'!I77</f>
        <v>500</v>
      </c>
      <c r="I18" s="610"/>
      <c r="J18" s="610"/>
      <c r="K18" s="601"/>
      <c r="L18" s="653">
        <f>'[5]66,05,810 DIVISE VEST.'!I89</f>
        <v>500</v>
      </c>
      <c r="M18" s="610"/>
      <c r="N18" s="610"/>
      <c r="O18" s="601"/>
      <c r="Q18" s="80"/>
      <c r="R18" s="626"/>
      <c r="S18" s="626"/>
      <c r="T18" s="626"/>
      <c r="U18" s="571"/>
      <c r="V18" s="441"/>
      <c r="W18" s="441"/>
      <c r="X18" s="441"/>
      <c r="Y18" s="441"/>
      <c r="Z18" s="441"/>
      <c r="AA18" s="552"/>
      <c r="AB18" s="441"/>
      <c r="AC18" s="441"/>
      <c r="AD18" s="620"/>
    </row>
    <row r="19" spans="2:30" ht="24.95" customHeight="1" x14ac:dyDescent="0.25">
      <c r="B19" s="101"/>
      <c r="C19" s="609" t="s">
        <v>418</v>
      </c>
      <c r="D19" s="653">
        <f>'[5]66,05,812 BAR VARI'!I116</f>
        <v>500</v>
      </c>
      <c r="E19" s="610"/>
      <c r="F19" s="610"/>
      <c r="G19" s="601"/>
      <c r="H19" s="653">
        <f>'[5]66,05,812 BAR VARI'!I128</f>
        <v>500</v>
      </c>
      <c r="I19" s="610"/>
      <c r="J19" s="610"/>
      <c r="K19" s="601"/>
      <c r="L19" s="653">
        <f>'[5]66,05,812 BAR VARI'!I140</f>
        <v>500</v>
      </c>
      <c r="M19" s="610"/>
      <c r="N19" s="610"/>
      <c r="O19" s="601"/>
      <c r="Q19" s="80"/>
      <c r="R19" s="626"/>
      <c r="S19" s="626"/>
      <c r="T19" s="626"/>
      <c r="U19" s="571"/>
      <c r="V19" s="552"/>
      <c r="W19" s="440"/>
      <c r="X19" s="623"/>
      <c r="Y19" s="623"/>
      <c r="Z19" s="552"/>
      <c r="AA19" s="552"/>
      <c r="AB19" s="441"/>
      <c r="AC19" s="552"/>
      <c r="AD19" s="620"/>
    </row>
    <row r="20" spans="2:30" ht="24.95" customHeight="1" x14ac:dyDescent="0.25">
      <c r="B20" s="101"/>
      <c r="C20" s="609" t="s">
        <v>419</v>
      </c>
      <c r="D20" s="653">
        <f>'[5]66,05,813 BENI INF. 516,16'!I83</f>
        <v>3000</v>
      </c>
      <c r="E20" s="653">
        <f>SUM(D17:D20)</f>
        <v>4550</v>
      </c>
      <c r="F20" s="610" t="s">
        <v>657</v>
      </c>
      <c r="G20" s="601"/>
      <c r="H20" s="653">
        <f>'[5]66,05,813 BENI INF. 516,16'!I95</f>
        <v>3000</v>
      </c>
      <c r="I20" s="653">
        <f>SUM(H17:H20)</f>
        <v>4550</v>
      </c>
      <c r="J20" s="610" t="s">
        <v>657</v>
      </c>
      <c r="K20" s="601"/>
      <c r="L20" s="653">
        <f>'[5]66,05,813 BENI INF. 516,16'!I107</f>
        <v>3000</v>
      </c>
      <c r="M20" s="653">
        <f>SUM(L17:L20)</f>
        <v>4550</v>
      </c>
      <c r="N20" s="610" t="s">
        <v>657</v>
      </c>
      <c r="O20" s="601"/>
      <c r="Q20" s="80"/>
      <c r="R20" s="626"/>
      <c r="S20" s="626"/>
      <c r="T20" s="626"/>
      <c r="U20" s="571"/>
      <c r="V20" s="552"/>
      <c r="W20" s="552"/>
      <c r="X20" s="441"/>
      <c r="Y20" s="441"/>
      <c r="Z20" s="441"/>
      <c r="AA20" s="552"/>
      <c r="AB20" s="441"/>
      <c r="AC20" s="638"/>
      <c r="AD20" s="620"/>
    </row>
    <row r="21" spans="2:30" s="68" customFormat="1" ht="24.95" customHeight="1" x14ac:dyDescent="0.25">
      <c r="B21" s="101"/>
      <c r="C21" s="609"/>
      <c r="D21" s="610"/>
      <c r="E21" s="610"/>
      <c r="F21" s="610"/>
      <c r="G21" s="604"/>
      <c r="H21" s="610"/>
      <c r="I21" s="610"/>
      <c r="J21" s="610"/>
      <c r="K21" s="604"/>
      <c r="L21" s="610"/>
      <c r="M21" s="610"/>
      <c r="N21" s="610"/>
      <c r="O21" s="604"/>
      <c r="Q21" s="66"/>
      <c r="R21" s="622"/>
      <c r="S21" s="622"/>
      <c r="T21" s="622"/>
      <c r="U21" s="92"/>
      <c r="V21" s="623"/>
      <c r="W21" s="623"/>
      <c r="X21" s="440"/>
      <c r="Y21" s="440"/>
      <c r="Z21" s="440"/>
      <c r="AA21" s="623"/>
      <c r="AB21" s="440"/>
      <c r="AC21" s="659"/>
      <c r="AD21" s="658"/>
    </row>
    <row r="22" spans="2:30" ht="24.95" customHeight="1" x14ac:dyDescent="0.25">
      <c r="B22" s="101"/>
      <c r="C22" s="609" t="s">
        <v>420</v>
      </c>
      <c r="D22" s="610">
        <f>'[5]66,25,801- merci c.rivendita'!I80</f>
        <v>1450</v>
      </c>
      <c r="E22" s="610">
        <f>D22</f>
        <v>1450</v>
      </c>
      <c r="F22" s="610" t="s">
        <v>657</v>
      </c>
      <c r="G22" s="601"/>
      <c r="H22" s="610">
        <f>'[5]66,25,801- merci c.rivendita'!I92</f>
        <v>1450</v>
      </c>
      <c r="I22" s="610">
        <f>H22</f>
        <v>1450</v>
      </c>
      <c r="J22" s="610" t="s">
        <v>657</v>
      </c>
      <c r="K22" s="601"/>
      <c r="L22" s="610">
        <f>'[5]66,25,801- merci c.rivendita'!I104</f>
        <v>1450</v>
      </c>
      <c r="M22" s="610">
        <f>L22</f>
        <v>1450</v>
      </c>
      <c r="N22" s="610" t="s">
        <v>657</v>
      </c>
      <c r="O22" s="601"/>
      <c r="Q22" s="80"/>
      <c r="R22" s="571"/>
      <c r="S22" s="571"/>
      <c r="T22" s="571"/>
      <c r="U22" s="571"/>
      <c r="V22" s="552"/>
      <c r="W22" s="552"/>
      <c r="X22" s="441"/>
      <c r="Y22" s="552"/>
      <c r="Z22" s="552"/>
      <c r="AA22" s="441"/>
      <c r="AB22" s="552"/>
      <c r="AC22" s="441"/>
      <c r="AD22" s="620"/>
    </row>
    <row r="23" spans="2:30" ht="24.95" customHeight="1" x14ac:dyDescent="0.25">
      <c r="B23" s="101"/>
      <c r="C23" s="609"/>
      <c r="D23" s="610"/>
      <c r="E23" s="610"/>
      <c r="F23" s="610"/>
      <c r="G23" s="608"/>
      <c r="H23" s="610"/>
      <c r="I23" s="610"/>
      <c r="J23" s="610"/>
      <c r="K23" s="608"/>
      <c r="L23" s="610"/>
      <c r="M23" s="610"/>
      <c r="N23" s="610"/>
      <c r="O23" s="608"/>
      <c r="Q23" s="80"/>
      <c r="R23" s="571"/>
      <c r="S23" s="571"/>
      <c r="T23" s="571"/>
      <c r="U23" s="571"/>
      <c r="V23" s="571"/>
      <c r="W23" s="571"/>
      <c r="X23" s="571"/>
      <c r="Y23" s="571"/>
      <c r="Z23" s="571"/>
      <c r="AA23" s="571"/>
      <c r="AB23" s="571"/>
      <c r="AC23" s="571"/>
      <c r="AD23" s="652"/>
    </row>
    <row r="24" spans="2:30" ht="18.600000000000001" customHeight="1" x14ac:dyDescent="0.25">
      <c r="B24" s="101"/>
      <c r="C24" s="97" t="s">
        <v>422</v>
      </c>
      <c r="D24" s="660">
        <f>'[5]68,05,508 oneri e sp.bancarie'!I239</f>
        <v>400</v>
      </c>
      <c r="E24" s="605"/>
      <c r="F24" s="605"/>
      <c r="G24" s="639"/>
      <c r="H24" s="660">
        <f>'[5]68,05,508 oneri e sp.bancarie'!I251</f>
        <v>400</v>
      </c>
      <c r="I24" s="605"/>
      <c r="J24" s="605"/>
      <c r="K24" s="639"/>
      <c r="L24" s="660">
        <f>'[5]68,05,508 oneri e sp.bancarie'!I263</f>
        <v>400</v>
      </c>
      <c r="M24" s="605"/>
      <c r="N24" s="605"/>
      <c r="O24" s="639"/>
      <c r="Q24" s="640"/>
      <c r="R24" s="641"/>
      <c r="S24" s="641"/>
      <c r="T24" s="641"/>
      <c r="U24" s="642"/>
      <c r="V24" s="642"/>
      <c r="W24" s="642"/>
      <c r="X24" s="642"/>
      <c r="Y24" s="642"/>
      <c r="Z24" s="643"/>
      <c r="AA24" s="642"/>
      <c r="AB24" s="642"/>
      <c r="AC24" s="642"/>
    </row>
    <row r="25" spans="2:30" ht="18.600000000000001" customHeight="1" x14ac:dyDescent="0.25">
      <c r="B25" s="101"/>
      <c r="C25" s="97" t="s">
        <v>424</v>
      </c>
      <c r="D25" s="660">
        <f>'[5]68,05,802- COMMISS.NEXI POS'!I111</f>
        <v>2800</v>
      </c>
      <c r="E25" s="605"/>
      <c r="F25" s="605"/>
      <c r="G25" s="639"/>
      <c r="H25" s="660">
        <f>'[5]68,05,802- COMMISS.NEXI POS'!I123</f>
        <v>2800</v>
      </c>
      <c r="I25" s="605"/>
      <c r="J25" s="605"/>
      <c r="K25" s="639"/>
      <c r="L25" s="660">
        <f>'[5]68,05,802- COMMISS.NEXI POS'!I135</f>
        <v>2800</v>
      </c>
      <c r="M25" s="605"/>
      <c r="N25" s="605"/>
      <c r="O25" s="639"/>
      <c r="Q25" s="644"/>
      <c r="R25" s="644"/>
      <c r="S25" s="644"/>
      <c r="T25" s="644"/>
      <c r="U25" s="644"/>
      <c r="V25" s="644"/>
      <c r="W25" s="644"/>
      <c r="X25" s="644"/>
      <c r="Y25" s="644"/>
      <c r="Z25" s="644"/>
      <c r="AA25" s="644"/>
      <c r="AB25" s="644"/>
      <c r="AC25" s="644"/>
      <c r="AD25" s="60"/>
    </row>
    <row r="26" spans="2:30" ht="18.600000000000001" customHeight="1" x14ac:dyDescent="0.25">
      <c r="B26" s="101"/>
      <c r="C26" s="97" t="s">
        <v>954</v>
      </c>
      <c r="D26" s="660">
        <f>'[5]68,05,812 CANONI POS NEXI BAR'!I57</f>
        <v>240</v>
      </c>
      <c r="E26" s="660">
        <f>SUM(D24:D26)</f>
        <v>3440</v>
      </c>
      <c r="F26" s="605" t="s">
        <v>657</v>
      </c>
      <c r="G26" s="639"/>
      <c r="H26" s="660">
        <f>'[5]68,05,812 CANONI POS NEXI BAR'!I69</f>
        <v>240</v>
      </c>
      <c r="I26" s="660">
        <f>SUM(H24:H26)</f>
        <v>3440</v>
      </c>
      <c r="J26" s="605" t="s">
        <v>657</v>
      </c>
      <c r="K26" s="639"/>
      <c r="L26" s="660">
        <f>'[5]68,05,812 CANONI POS NEXI BAR'!I81</f>
        <v>240</v>
      </c>
      <c r="M26" s="660">
        <f>SUM(L24:L26)</f>
        <v>3440</v>
      </c>
      <c r="N26" s="605" t="s">
        <v>657</v>
      </c>
      <c r="O26" s="639"/>
      <c r="Q26" s="644"/>
      <c r="R26" s="644"/>
      <c r="S26" s="644"/>
      <c r="T26" s="644"/>
      <c r="U26" s="644"/>
      <c r="V26" s="644"/>
      <c r="W26" s="644"/>
      <c r="X26" s="644"/>
      <c r="Y26" s="644"/>
      <c r="Z26" s="644"/>
      <c r="AA26" s="644"/>
      <c r="AB26" s="644"/>
      <c r="AC26" s="644"/>
      <c r="AD26" s="60"/>
    </row>
    <row r="27" spans="2:30" ht="18.600000000000001" customHeight="1" x14ac:dyDescent="0.25">
      <c r="B27" s="101"/>
      <c r="C27" s="97"/>
      <c r="D27" s="605"/>
      <c r="E27" s="605"/>
      <c r="F27" s="605"/>
      <c r="G27" s="639"/>
      <c r="H27" s="605"/>
      <c r="I27" s="605"/>
      <c r="J27" s="605"/>
      <c r="K27" s="639"/>
      <c r="L27" s="605"/>
      <c r="M27" s="605"/>
      <c r="N27" s="605"/>
      <c r="O27" s="639"/>
      <c r="Q27" s="644"/>
      <c r="R27" s="644"/>
      <c r="S27" s="644"/>
      <c r="T27" s="644"/>
      <c r="U27" s="644"/>
      <c r="V27" s="644"/>
      <c r="W27" s="644"/>
      <c r="X27" s="644"/>
      <c r="Y27" s="644"/>
      <c r="Z27" s="644"/>
      <c r="AA27" s="644"/>
      <c r="AB27" s="644"/>
      <c r="AC27" s="644"/>
      <c r="AD27" s="60"/>
    </row>
    <row r="28" spans="2:30" ht="18.600000000000001" customHeight="1" x14ac:dyDescent="0.25">
      <c r="B28" s="101"/>
      <c r="C28" s="97" t="s">
        <v>423</v>
      </c>
      <c r="D28" s="605">
        <f>'[5]68,05,801 SERVIZ.AMMINISTR.'!I84</f>
        <v>300</v>
      </c>
      <c r="E28" s="605">
        <f>D28</f>
        <v>300</v>
      </c>
      <c r="F28" s="605" t="s">
        <v>657</v>
      </c>
      <c r="G28" s="639"/>
      <c r="H28" s="605">
        <f>'[5]68,05,801 SERVIZ.AMMINISTR.'!I96</f>
        <v>300</v>
      </c>
      <c r="I28" s="605">
        <f>H28</f>
        <v>300</v>
      </c>
      <c r="J28" s="605" t="s">
        <v>657</v>
      </c>
      <c r="K28" s="639"/>
      <c r="L28" s="605">
        <f>'[5]68,05,801 SERVIZ.AMMINISTR.'!I108</f>
        <v>300</v>
      </c>
      <c r="M28" s="605">
        <f>L28</f>
        <v>300</v>
      </c>
      <c r="N28" s="605" t="s">
        <v>657</v>
      </c>
      <c r="O28" s="639"/>
      <c r="Q28" s="644"/>
      <c r="R28" s="645"/>
      <c r="S28" s="645"/>
      <c r="T28" s="645"/>
      <c r="U28" s="646"/>
      <c r="V28" s="646"/>
      <c r="W28" s="646"/>
      <c r="X28" s="646"/>
      <c r="Y28" s="646"/>
      <c r="Z28" s="646"/>
      <c r="AA28" s="646"/>
      <c r="AB28" s="646"/>
      <c r="AC28" s="645"/>
    </row>
    <row r="29" spans="2:30" ht="18.600000000000001" customHeight="1" x14ac:dyDescent="0.25">
      <c r="B29" s="101"/>
      <c r="C29" s="97" t="s">
        <v>425</v>
      </c>
      <c r="D29" s="605">
        <f>'[5]68,05,805 b.pasto bar'!I84</f>
        <v>10100</v>
      </c>
      <c r="E29" s="605">
        <f>D29</f>
        <v>10100</v>
      </c>
      <c r="F29" s="605" t="s">
        <v>657</v>
      </c>
      <c r="G29" s="639"/>
      <c r="H29" s="605">
        <f>'[5]68,05,805 b.pasto bar'!I96</f>
        <v>10100</v>
      </c>
      <c r="I29" s="605">
        <f>H29</f>
        <v>10100</v>
      </c>
      <c r="J29" s="605" t="s">
        <v>657</v>
      </c>
      <c r="K29" s="639"/>
      <c r="L29" s="605">
        <f>'[5]68,05,805 b.pasto bar'!I108</f>
        <v>10100</v>
      </c>
      <c r="M29" s="605">
        <f>L29</f>
        <v>10100</v>
      </c>
      <c r="N29" s="605" t="s">
        <v>657</v>
      </c>
      <c r="O29" s="639"/>
      <c r="Q29" s="644" t="s">
        <v>955</v>
      </c>
      <c r="R29" s="645" t="e">
        <f>R24/R25</f>
        <v>#DIV/0!</v>
      </c>
      <c r="S29" s="645" t="e">
        <f>S24/S25</f>
        <v>#DIV/0!</v>
      </c>
      <c r="T29" s="645" t="e">
        <f>T24/T25</f>
        <v>#DIV/0!</v>
      </c>
      <c r="U29" s="646" t="e">
        <f t="shared" ref="U29:AB29" si="0">U25/U24</f>
        <v>#DIV/0!</v>
      </c>
      <c r="V29" s="646" t="e">
        <f t="shared" si="0"/>
        <v>#DIV/0!</v>
      </c>
      <c r="W29" s="646" t="e">
        <f t="shared" si="0"/>
        <v>#DIV/0!</v>
      </c>
      <c r="X29" s="646" t="e">
        <f t="shared" si="0"/>
        <v>#DIV/0!</v>
      </c>
      <c r="Y29" s="646" t="e">
        <f t="shared" si="0"/>
        <v>#DIV/0!</v>
      </c>
      <c r="Z29" s="646" t="e">
        <f t="shared" si="0"/>
        <v>#DIV/0!</v>
      </c>
      <c r="AA29" s="646" t="e">
        <f t="shared" si="0"/>
        <v>#DIV/0!</v>
      </c>
      <c r="AB29" s="646" t="e">
        <f t="shared" si="0"/>
        <v>#DIV/0!</v>
      </c>
      <c r="AC29" s="645"/>
      <c r="AD29" s="60"/>
    </row>
    <row r="30" spans="2:30" ht="18.600000000000001" customHeight="1" x14ac:dyDescent="0.25">
      <c r="B30" s="101"/>
      <c r="C30" s="97" t="s">
        <v>426</v>
      </c>
      <c r="D30" s="605">
        <f>'[5]68,05,804 CANONI ASSISTE.SOFTWA'!I74</f>
        <v>260.36</v>
      </c>
      <c r="E30" s="605">
        <f t="shared" ref="E30:E35" si="1">D30</f>
        <v>260.36</v>
      </c>
      <c r="F30" s="605" t="s">
        <v>279</v>
      </c>
      <c r="G30" s="639"/>
      <c r="H30" s="605">
        <f>'[5]68,05,804 CANONI ASSISTE.SOFTWA'!I86</f>
        <v>260.36</v>
      </c>
      <c r="I30" s="605">
        <f t="shared" ref="I30:I35" si="2">H30</f>
        <v>260.36</v>
      </c>
      <c r="J30" s="605" t="s">
        <v>279</v>
      </c>
      <c r="K30" s="639"/>
      <c r="L30" s="605">
        <f>'[5]68,05,804 CANONI ASSISTE.SOFTWA'!I98</f>
        <v>260.36</v>
      </c>
      <c r="M30" s="605">
        <f t="shared" ref="M30:M35" si="3">L30</f>
        <v>260.36</v>
      </c>
      <c r="N30" s="605" t="s">
        <v>279</v>
      </c>
      <c r="O30" s="639"/>
      <c r="AD30" s="60"/>
    </row>
    <row r="31" spans="2:30" ht="15.75" x14ac:dyDescent="0.25">
      <c r="B31" s="101"/>
      <c r="C31" s="97" t="s">
        <v>427</v>
      </c>
      <c r="D31" s="605">
        <f>'[5]68,05,807 - SPESE FORMAZIONE'!I101</f>
        <v>250</v>
      </c>
      <c r="E31" s="605">
        <f t="shared" si="1"/>
        <v>250</v>
      </c>
      <c r="F31" s="605" t="s">
        <v>657</v>
      </c>
      <c r="G31" s="639"/>
      <c r="H31" s="605">
        <f>'[5]68,05,807 - SPESE FORMAZIONE'!I113</f>
        <v>250</v>
      </c>
      <c r="I31" s="605">
        <f t="shared" si="2"/>
        <v>250</v>
      </c>
      <c r="J31" s="605" t="s">
        <v>657</v>
      </c>
      <c r="K31" s="639"/>
      <c r="L31" s="605">
        <f>'[5]68,05,807 - SPESE FORMAZIONE'!I125</f>
        <v>250</v>
      </c>
      <c r="M31" s="605">
        <f t="shared" si="3"/>
        <v>250</v>
      </c>
      <c r="N31" s="605" t="s">
        <v>657</v>
      </c>
      <c r="O31" s="639"/>
      <c r="AD31" s="60"/>
    </row>
    <row r="32" spans="2:30" ht="15.75" x14ac:dyDescent="0.25">
      <c r="B32" s="101"/>
      <c r="C32" s="97" t="s">
        <v>428</v>
      </c>
      <c r="D32" s="605">
        <f>'[5]68,05,808 contr.manut.imp.elett'!I58</f>
        <v>1700</v>
      </c>
      <c r="E32" s="605">
        <f t="shared" si="1"/>
        <v>1700</v>
      </c>
      <c r="F32" s="605" t="s">
        <v>269</v>
      </c>
      <c r="G32" s="639"/>
      <c r="H32" s="605">
        <f>'[5]68,05,808 contr.manut.imp.elett'!I70</f>
        <v>1700</v>
      </c>
      <c r="I32" s="605">
        <f t="shared" si="2"/>
        <v>1700</v>
      </c>
      <c r="J32" s="605" t="s">
        <v>269</v>
      </c>
      <c r="K32" s="639"/>
      <c r="L32" s="605">
        <f>'[5]68,05,808 contr.manut.imp.elett'!I82</f>
        <v>1700</v>
      </c>
      <c r="M32" s="605">
        <f t="shared" si="3"/>
        <v>1700</v>
      </c>
      <c r="N32" s="605" t="s">
        <v>269</v>
      </c>
      <c r="O32" s="639"/>
    </row>
    <row r="33" spans="2:30" ht="15.75" x14ac:dyDescent="0.25">
      <c r="B33" s="101"/>
      <c r="C33" s="97" t="s">
        <v>429</v>
      </c>
      <c r="D33" s="647">
        <f>'[5]68,05,809 SERVIZI ELAB B PAGA'!I66</f>
        <v>2000</v>
      </c>
      <c r="E33" s="605">
        <f t="shared" si="1"/>
        <v>2000</v>
      </c>
      <c r="F33" s="647" t="s">
        <v>657</v>
      </c>
      <c r="G33" s="639"/>
      <c r="H33" s="647">
        <f>'[5]68,05,809 SERVIZI ELAB B PAGA'!I78</f>
        <v>2000</v>
      </c>
      <c r="I33" s="605">
        <f t="shared" si="2"/>
        <v>2000</v>
      </c>
      <c r="J33" s="647" t="s">
        <v>657</v>
      </c>
      <c r="K33" s="639"/>
      <c r="L33" s="647">
        <f>'[5]68,05,809 SERVIZI ELAB B PAGA'!I90</f>
        <v>2000</v>
      </c>
      <c r="M33" s="605">
        <f t="shared" si="3"/>
        <v>2000</v>
      </c>
      <c r="N33" s="647" t="s">
        <v>657</v>
      </c>
      <c r="O33" s="639"/>
    </row>
    <row r="34" spans="2:30" ht="15.75" x14ac:dyDescent="0.25">
      <c r="B34" s="101"/>
      <c r="C34" s="97" t="s">
        <v>430</v>
      </c>
      <c r="D34" s="647">
        <f>'[5]68,05,810 SERVIZI CATERING E VA'!I55</f>
        <v>300</v>
      </c>
      <c r="E34" s="605">
        <f t="shared" si="1"/>
        <v>300</v>
      </c>
      <c r="F34" s="647" t="s">
        <v>657</v>
      </c>
      <c r="G34" s="639"/>
      <c r="H34" s="647">
        <f>'[5]68,05,810 SERVIZI CATERING E VA'!I67</f>
        <v>300</v>
      </c>
      <c r="I34" s="605">
        <f t="shared" si="2"/>
        <v>300</v>
      </c>
      <c r="J34" s="647" t="s">
        <v>657</v>
      </c>
      <c r="K34" s="639"/>
      <c r="L34" s="647">
        <f>'[5]68,05,810 SERVIZI CATERING E VA'!I79</f>
        <v>300</v>
      </c>
      <c r="M34" s="605">
        <f t="shared" si="3"/>
        <v>300</v>
      </c>
      <c r="N34" s="647" t="s">
        <v>657</v>
      </c>
      <c r="O34" s="639"/>
    </row>
    <row r="35" spans="2:30" ht="15.75" x14ac:dyDescent="0.25">
      <c r="B35" s="101"/>
      <c r="C35" s="97" t="s">
        <v>431</v>
      </c>
      <c r="D35" s="647">
        <f>'[5]68,05,811 VISITE MEDIC.DIP.BAR'!I53</f>
        <v>480</v>
      </c>
      <c r="E35" s="605">
        <f t="shared" si="1"/>
        <v>480</v>
      </c>
      <c r="F35" s="647" t="s">
        <v>657</v>
      </c>
      <c r="G35" s="639"/>
      <c r="H35" s="647">
        <f>'[5]68,05,811 VISITE MEDIC.DIP.BAR'!I65</f>
        <v>480</v>
      </c>
      <c r="I35" s="605">
        <f t="shared" si="2"/>
        <v>480</v>
      </c>
      <c r="J35" s="647" t="s">
        <v>657</v>
      </c>
      <c r="K35" s="639"/>
      <c r="L35" s="647">
        <f>'[5]68,05,811 VISITE MEDIC.DIP.BAR'!I77</f>
        <v>480</v>
      </c>
      <c r="M35" s="605">
        <f t="shared" si="3"/>
        <v>480</v>
      </c>
      <c r="N35" s="647" t="s">
        <v>657</v>
      </c>
      <c r="O35" s="639"/>
    </row>
    <row r="36" spans="2:30" ht="27" x14ac:dyDescent="0.25">
      <c r="B36" s="101"/>
      <c r="C36" s="97" t="s">
        <v>956</v>
      </c>
      <c r="D36" s="605">
        <f>'[5]68,05,806, spese di manut bar'!I92</f>
        <v>1500</v>
      </c>
      <c r="E36" s="605"/>
      <c r="F36" s="661" t="s">
        <v>961</v>
      </c>
      <c r="G36" s="639"/>
      <c r="H36" s="605">
        <f>'[5]68,05,806, spese di manut bar'!I104</f>
        <v>1500</v>
      </c>
      <c r="I36" s="605"/>
      <c r="J36" s="661" t="s">
        <v>961</v>
      </c>
      <c r="K36" s="639"/>
      <c r="L36" s="605">
        <f>'[5]68,05,806, spese di manut bar'!I116</f>
        <v>1500</v>
      </c>
      <c r="M36" s="605"/>
      <c r="N36" s="661" t="s">
        <v>961</v>
      </c>
      <c r="O36" s="639"/>
      <c r="AD36" s="60"/>
    </row>
    <row r="37" spans="2:30" ht="27" x14ac:dyDescent="0.25">
      <c r="B37" s="101"/>
      <c r="C37" s="97" t="s">
        <v>957</v>
      </c>
      <c r="D37" s="647">
        <f>'[5]68,05,813 manut.extra elett.idr'!I60</f>
        <v>5000</v>
      </c>
      <c r="E37" s="647"/>
      <c r="F37" s="661" t="s">
        <v>961</v>
      </c>
      <c r="G37" s="639"/>
      <c r="H37" s="647">
        <f>'[5]68,05,813 manut.extra elett.idr'!I72</f>
        <v>5000</v>
      </c>
      <c r="I37" s="647"/>
      <c r="J37" s="661" t="s">
        <v>961</v>
      </c>
      <c r="K37" s="639"/>
      <c r="L37" s="647">
        <f>'[5]68,05,813 manut.extra elett.idr'!I84</f>
        <v>5000</v>
      </c>
      <c r="M37" s="647"/>
      <c r="N37" s="661" t="s">
        <v>961</v>
      </c>
      <c r="O37" s="639"/>
    </row>
    <row r="38" spans="2:30" ht="27" x14ac:dyDescent="0.25">
      <c r="B38" s="101"/>
      <c r="C38" s="97" t="s">
        <v>958</v>
      </c>
      <c r="D38" s="647">
        <f>'[5]68,05,814 serviz.derattizzaz.ba'!I60</f>
        <v>240</v>
      </c>
      <c r="E38" s="647"/>
      <c r="F38" s="661" t="s">
        <v>961</v>
      </c>
      <c r="G38" s="639"/>
      <c r="H38" s="647">
        <f>'[5]68,05,814 serviz.derattizzaz.ba'!I72</f>
        <v>240</v>
      </c>
      <c r="I38" s="647"/>
      <c r="J38" s="661" t="s">
        <v>961</v>
      </c>
      <c r="K38" s="639"/>
      <c r="L38" s="647">
        <f>'[5]68,05,814 serviz.derattizzaz.ba'!I84</f>
        <v>240</v>
      </c>
      <c r="M38" s="647"/>
      <c r="N38" s="661" t="s">
        <v>961</v>
      </c>
      <c r="O38" s="639"/>
    </row>
    <row r="39" spans="2:30" ht="27" x14ac:dyDescent="0.25">
      <c r="B39" s="101"/>
      <c r="C39" s="97" t="s">
        <v>959</v>
      </c>
      <c r="D39" s="647">
        <f>'[5]68,05,816 exta contr.carpenteri'!I22</f>
        <v>2500</v>
      </c>
      <c r="E39" s="647"/>
      <c r="F39" s="661" t="s">
        <v>961</v>
      </c>
      <c r="G39" s="639"/>
      <c r="H39" s="647">
        <f>'[5]68,05,816 exta contr.carpenteri'!I34</f>
        <v>2500</v>
      </c>
      <c r="I39" s="647"/>
      <c r="J39" s="661" t="s">
        <v>961</v>
      </c>
      <c r="K39" s="639"/>
      <c r="L39" s="647">
        <f>'[5]68,05,816 exta contr.carpenteri'!I46</f>
        <v>2500</v>
      </c>
      <c r="M39" s="647"/>
      <c r="N39" s="661" t="s">
        <v>961</v>
      </c>
      <c r="O39" s="639"/>
    </row>
    <row r="40" spans="2:30" x14ac:dyDescent="0.25">
      <c r="E40" s="662">
        <f>SUM(E3:E39)</f>
        <v>174855.36</v>
      </c>
      <c r="I40" s="662">
        <f>SUM(I4:I39)</f>
        <v>174855.36</v>
      </c>
      <c r="M40" s="662">
        <f>SUM(M4:M39)</f>
        <v>174855.36</v>
      </c>
    </row>
    <row r="43" spans="2:30" x14ac:dyDescent="0.25">
      <c r="C43" s="77"/>
      <c r="D43" s="77"/>
      <c r="E43" s="77"/>
      <c r="F43" s="77"/>
      <c r="H43" s="77"/>
      <c r="I43" s="77"/>
      <c r="J43" s="77"/>
      <c r="L43" s="77"/>
      <c r="M43" s="77"/>
      <c r="N43" s="77"/>
    </row>
    <row r="45" spans="2:30" x14ac:dyDescent="0.25">
      <c r="G45" s="649"/>
      <c r="K45" s="649"/>
      <c r="O45" s="649"/>
    </row>
    <row r="46" spans="2:30" x14ac:dyDescent="0.25">
      <c r="G46" s="649"/>
      <c r="K46" s="649"/>
      <c r="O46" s="649"/>
    </row>
    <row r="47" spans="2:30" x14ac:dyDescent="0.25">
      <c r="G47" s="649"/>
      <c r="K47" s="649"/>
      <c r="O47" s="649"/>
    </row>
    <row r="48" spans="2:30" x14ac:dyDescent="0.25">
      <c r="G48" s="649"/>
      <c r="K48" s="649"/>
      <c r="O48" s="649"/>
    </row>
  </sheetData>
  <pageMargins left="0.31496062992125984" right="0.31496062992125984" top="0.39370078740157483" bottom="0.39370078740157483" header="0.31496062992125984" footer="0.31496062992125984"/>
  <pageSetup paperSize="9" scale="8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pageSetUpPr fitToPage="1"/>
  </sheetPr>
  <dimension ref="A1:Z80"/>
  <sheetViews>
    <sheetView topLeftCell="A21" zoomScale="75" zoomScaleNormal="75" workbookViewId="0">
      <selection activeCell="A14" sqref="A14:XFD26"/>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664</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24" customHeight="1" x14ac:dyDescent="0.25">
      <c r="A13" s="663" t="s">
        <v>482</v>
      </c>
      <c r="B13" s="25"/>
      <c r="C13" s="25"/>
      <c r="D13" s="23"/>
      <c r="E13" s="24"/>
      <c r="F13" s="23"/>
      <c r="G13" s="23"/>
      <c r="H13" s="23"/>
      <c r="I13" s="26"/>
      <c r="J13" s="27"/>
      <c r="K13" s="369"/>
      <c r="L13" s="24"/>
      <c r="M13" s="24"/>
      <c r="N13" s="367"/>
      <c r="O13" s="28"/>
      <c r="P13" s="382"/>
      <c r="Q13" s="46"/>
      <c r="R13" s="46"/>
      <c r="S13" s="24"/>
      <c r="T13" s="24"/>
      <c r="U13" s="388"/>
      <c r="V13" s="30"/>
      <c r="W13" s="30"/>
      <c r="X13" s="364"/>
      <c r="Y13" s="364"/>
      <c r="Z13" s="31"/>
    </row>
    <row r="14" spans="1:26" ht="63" customHeight="1" x14ac:dyDescent="0.2">
      <c r="A14" s="366" t="s">
        <v>671</v>
      </c>
      <c r="B14" s="32" t="s">
        <v>132</v>
      </c>
      <c r="C14" s="33">
        <v>2024</v>
      </c>
      <c r="D14" s="33">
        <v>2024</v>
      </c>
      <c r="E14" s="33" t="s">
        <v>133</v>
      </c>
      <c r="F14" s="33" t="s">
        <v>134</v>
      </c>
      <c r="G14" s="33" t="s">
        <v>133</v>
      </c>
      <c r="H14" s="33" t="s">
        <v>133</v>
      </c>
      <c r="I14" s="33" t="s">
        <v>135</v>
      </c>
      <c r="J14" s="684" t="s">
        <v>136</v>
      </c>
      <c r="K14" s="685" t="s">
        <v>137</v>
      </c>
      <c r="L14" s="684" t="s">
        <v>483</v>
      </c>
      <c r="M14" s="133"/>
      <c r="N14" s="368" t="s">
        <v>657</v>
      </c>
      <c r="O14" s="34"/>
      <c r="P14" s="383"/>
      <c r="Q14" s="47">
        <v>142655</v>
      </c>
      <c r="R14" s="47">
        <v>142655</v>
      </c>
      <c r="S14" s="47">
        <v>142655</v>
      </c>
      <c r="T14" s="30"/>
      <c r="U14" s="149">
        <f>SUM(Q14:T14)</f>
        <v>427965</v>
      </c>
      <c r="V14" s="30"/>
      <c r="W14" s="33"/>
      <c r="X14" s="364" t="s">
        <v>130</v>
      </c>
      <c r="Y14" s="364"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684" t="s">
        <v>136</v>
      </c>
      <c r="K15" s="685" t="s">
        <v>137</v>
      </c>
      <c r="L15" s="684" t="s">
        <v>484</v>
      </c>
      <c r="M15" s="133"/>
      <c r="N15" s="368" t="s">
        <v>657</v>
      </c>
      <c r="O15" s="34"/>
      <c r="P15" s="383"/>
      <c r="Q15" s="47">
        <v>7370</v>
      </c>
      <c r="R15" s="47">
        <v>7370</v>
      </c>
      <c r="S15" s="47">
        <v>7370</v>
      </c>
      <c r="T15" s="30"/>
      <c r="U15" s="149">
        <f t="shared" ref="U15:U27" si="0">SUM(Q15:T15)</f>
        <v>22110</v>
      </c>
      <c r="V15" s="30"/>
      <c r="W15" s="33"/>
      <c r="X15" s="364" t="s">
        <v>130</v>
      </c>
      <c r="Y15" s="364"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684" t="s">
        <v>136</v>
      </c>
      <c r="K16" s="685" t="s">
        <v>137</v>
      </c>
      <c r="L16" s="684" t="s">
        <v>485</v>
      </c>
      <c r="M16" s="133"/>
      <c r="N16" s="368" t="s">
        <v>657</v>
      </c>
      <c r="O16" s="34"/>
      <c r="P16" s="383"/>
      <c r="Q16" s="47">
        <v>4550</v>
      </c>
      <c r="R16" s="47">
        <v>4550</v>
      </c>
      <c r="S16" s="47">
        <v>4550</v>
      </c>
      <c r="T16" s="30"/>
      <c r="U16" s="149">
        <f t="shared" si="0"/>
        <v>13650</v>
      </c>
      <c r="V16" s="30"/>
      <c r="W16" s="33"/>
      <c r="X16" s="364" t="s">
        <v>130</v>
      </c>
      <c r="Y16" s="364" t="s">
        <v>131</v>
      </c>
      <c r="Z16" s="35"/>
    </row>
    <row r="17" spans="1:26" ht="38.25" customHeight="1" x14ac:dyDescent="0.2">
      <c r="A17" s="366" t="s">
        <v>674</v>
      </c>
      <c r="B17" s="32" t="s">
        <v>132</v>
      </c>
      <c r="C17" s="33">
        <v>2024</v>
      </c>
      <c r="D17" s="33">
        <v>2024</v>
      </c>
      <c r="E17" s="33" t="s">
        <v>133</v>
      </c>
      <c r="F17" s="33" t="s">
        <v>133</v>
      </c>
      <c r="G17" s="33" t="s">
        <v>133</v>
      </c>
      <c r="H17" s="33" t="s">
        <v>133</v>
      </c>
      <c r="I17" s="33" t="s">
        <v>135</v>
      </c>
      <c r="J17" s="684" t="s">
        <v>136</v>
      </c>
      <c r="K17" s="685" t="s">
        <v>137</v>
      </c>
      <c r="L17" s="684" t="s">
        <v>486</v>
      </c>
      <c r="M17" s="133"/>
      <c r="N17" s="368" t="s">
        <v>657</v>
      </c>
      <c r="O17" s="34"/>
      <c r="P17" s="383"/>
      <c r="Q17" s="47">
        <v>1450</v>
      </c>
      <c r="R17" s="47">
        <v>1450</v>
      </c>
      <c r="S17" s="47">
        <v>1450</v>
      </c>
      <c r="T17" s="30"/>
      <c r="U17" s="149">
        <f t="shared" si="0"/>
        <v>4350</v>
      </c>
      <c r="V17" s="30"/>
      <c r="W17" s="33"/>
      <c r="X17" s="364" t="s">
        <v>130</v>
      </c>
      <c r="Y17" s="364" t="s">
        <v>131</v>
      </c>
      <c r="Z17" s="35"/>
    </row>
    <row r="18" spans="1:26" ht="38.25" customHeight="1" x14ac:dyDescent="0.2">
      <c r="A18" s="366" t="s">
        <v>675</v>
      </c>
      <c r="B18" s="32" t="s">
        <v>132</v>
      </c>
      <c r="C18" s="33">
        <v>2024</v>
      </c>
      <c r="D18" s="33">
        <v>2024</v>
      </c>
      <c r="E18" s="33" t="s">
        <v>133</v>
      </c>
      <c r="F18" s="33" t="s">
        <v>134</v>
      </c>
      <c r="G18" s="33" t="s">
        <v>133</v>
      </c>
      <c r="H18" s="33" t="s">
        <v>133</v>
      </c>
      <c r="I18" s="33" t="s">
        <v>135</v>
      </c>
      <c r="J18" s="684" t="s">
        <v>962</v>
      </c>
      <c r="K18" s="685" t="s">
        <v>204</v>
      </c>
      <c r="L18" s="684" t="s">
        <v>487</v>
      </c>
      <c r="M18" s="133"/>
      <c r="N18" s="368" t="s">
        <v>657</v>
      </c>
      <c r="O18" s="34"/>
      <c r="P18" s="383"/>
      <c r="Q18" s="47">
        <v>3440</v>
      </c>
      <c r="R18" s="47">
        <v>3440</v>
      </c>
      <c r="S18" s="47">
        <v>3440</v>
      </c>
      <c r="T18" s="30"/>
      <c r="U18" s="149">
        <f t="shared" si="0"/>
        <v>10320</v>
      </c>
      <c r="V18" s="30"/>
      <c r="W18" s="33"/>
      <c r="X18" s="364" t="s">
        <v>130</v>
      </c>
      <c r="Y18" s="364" t="s">
        <v>131</v>
      </c>
      <c r="Z18" s="35"/>
    </row>
    <row r="19" spans="1:26" ht="38.25" customHeight="1" x14ac:dyDescent="0.2">
      <c r="A19" s="366" t="s">
        <v>676</v>
      </c>
      <c r="B19" s="32" t="s">
        <v>132</v>
      </c>
      <c r="C19" s="33">
        <v>2024</v>
      </c>
      <c r="D19" s="33">
        <v>2024</v>
      </c>
      <c r="E19" s="33" t="s">
        <v>133</v>
      </c>
      <c r="F19" s="33" t="s">
        <v>134</v>
      </c>
      <c r="G19" s="33" t="s">
        <v>133</v>
      </c>
      <c r="H19" s="33" t="s">
        <v>133</v>
      </c>
      <c r="I19" s="33" t="s">
        <v>135</v>
      </c>
      <c r="J19" s="684" t="s">
        <v>962</v>
      </c>
      <c r="K19" s="685" t="s">
        <v>204</v>
      </c>
      <c r="L19" s="684" t="s">
        <v>488</v>
      </c>
      <c r="M19" s="133"/>
      <c r="N19" s="368" t="s">
        <v>657</v>
      </c>
      <c r="O19" s="34"/>
      <c r="P19" s="383"/>
      <c r="Q19" s="47">
        <v>300</v>
      </c>
      <c r="R19" s="47">
        <v>300</v>
      </c>
      <c r="S19" s="47">
        <v>300</v>
      </c>
      <c r="T19" s="30"/>
      <c r="U19" s="149">
        <f t="shared" si="0"/>
        <v>900</v>
      </c>
      <c r="V19" s="30"/>
      <c r="W19" s="33"/>
      <c r="X19" s="364" t="s">
        <v>130</v>
      </c>
      <c r="Y19" s="364"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684" t="s">
        <v>136</v>
      </c>
      <c r="K20" s="685" t="s">
        <v>206</v>
      </c>
      <c r="L20" s="684" t="s">
        <v>180</v>
      </c>
      <c r="M20" s="133"/>
      <c r="N20" s="368" t="s">
        <v>657</v>
      </c>
      <c r="O20" s="34"/>
      <c r="P20" s="383"/>
      <c r="Q20" s="47">
        <v>10100</v>
      </c>
      <c r="R20" s="47">
        <v>10100</v>
      </c>
      <c r="S20" s="47">
        <v>10100</v>
      </c>
      <c r="T20" s="30"/>
      <c r="U20" s="149">
        <f t="shared" si="0"/>
        <v>30300</v>
      </c>
      <c r="V20" s="30"/>
      <c r="W20" s="33"/>
      <c r="X20" s="364" t="s">
        <v>130</v>
      </c>
      <c r="Y20" s="364" t="s">
        <v>131</v>
      </c>
      <c r="Z20" s="35"/>
    </row>
    <row r="21" spans="1:26" ht="149.25" customHeight="1" x14ac:dyDescent="0.2">
      <c r="A21" s="366" t="s">
        <v>678</v>
      </c>
      <c r="B21" s="32" t="s">
        <v>132</v>
      </c>
      <c r="C21" s="33">
        <v>2024</v>
      </c>
      <c r="D21" s="33">
        <v>2024</v>
      </c>
      <c r="E21" s="33" t="s">
        <v>133</v>
      </c>
      <c r="F21" s="33" t="s">
        <v>133</v>
      </c>
      <c r="G21" s="33" t="s">
        <v>133</v>
      </c>
      <c r="H21" s="33" t="s">
        <v>133</v>
      </c>
      <c r="I21" s="33" t="s">
        <v>135</v>
      </c>
      <c r="J21" s="684" t="s">
        <v>151</v>
      </c>
      <c r="K21" s="685" t="s">
        <v>160</v>
      </c>
      <c r="L21" s="686" t="s">
        <v>454</v>
      </c>
      <c r="M21" s="34"/>
      <c r="N21" s="368" t="s">
        <v>963</v>
      </c>
      <c r="O21" s="34"/>
      <c r="P21" s="383"/>
      <c r="Q21" s="47">
        <v>260</v>
      </c>
      <c r="R21" s="47">
        <v>260</v>
      </c>
      <c r="S21" s="47">
        <v>260</v>
      </c>
      <c r="T21" s="30"/>
      <c r="U21" s="149">
        <f t="shared" si="0"/>
        <v>780</v>
      </c>
      <c r="V21" s="30"/>
      <c r="W21" s="33"/>
      <c r="X21" s="364" t="s">
        <v>130</v>
      </c>
      <c r="Y21" s="364"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684" t="s">
        <v>151</v>
      </c>
      <c r="K22" s="685" t="s">
        <v>185</v>
      </c>
      <c r="L22" s="684" t="s">
        <v>471</v>
      </c>
      <c r="M22" s="34"/>
      <c r="N22" s="368" t="s">
        <v>657</v>
      </c>
      <c r="O22" s="34"/>
      <c r="P22" s="383"/>
      <c r="Q22" s="47">
        <v>250</v>
      </c>
      <c r="R22" s="47">
        <v>250</v>
      </c>
      <c r="S22" s="47">
        <v>250</v>
      </c>
      <c r="T22" s="30"/>
      <c r="U22" s="149">
        <f>SUM(Q22:T22)</f>
        <v>750</v>
      </c>
      <c r="V22" s="30"/>
      <c r="W22" s="33"/>
      <c r="X22" s="364" t="s">
        <v>130</v>
      </c>
      <c r="Y22" s="364" t="s">
        <v>131</v>
      </c>
      <c r="Z22" s="35"/>
    </row>
    <row r="23" spans="1:26" ht="38.25" customHeight="1" x14ac:dyDescent="0.2">
      <c r="A23" s="366" t="s">
        <v>680</v>
      </c>
      <c r="B23" s="32" t="s">
        <v>132</v>
      </c>
      <c r="C23" s="33">
        <v>2024</v>
      </c>
      <c r="D23" s="33">
        <v>2024</v>
      </c>
      <c r="E23" s="33" t="s">
        <v>133</v>
      </c>
      <c r="F23" s="33" t="s">
        <v>133</v>
      </c>
      <c r="G23" s="33" t="s">
        <v>133</v>
      </c>
      <c r="H23" s="33" t="s">
        <v>133</v>
      </c>
      <c r="I23" s="33" t="s">
        <v>135</v>
      </c>
      <c r="J23" s="684" t="s">
        <v>151</v>
      </c>
      <c r="K23" s="685" t="s">
        <v>152</v>
      </c>
      <c r="L23" s="686" t="s">
        <v>439</v>
      </c>
      <c r="M23" s="34"/>
      <c r="N23" s="368" t="s">
        <v>269</v>
      </c>
      <c r="O23" s="34"/>
      <c r="P23" s="383"/>
      <c r="Q23" s="47">
        <v>1700</v>
      </c>
      <c r="R23" s="47">
        <v>1700</v>
      </c>
      <c r="S23" s="47">
        <v>1700</v>
      </c>
      <c r="T23" s="30"/>
      <c r="U23" s="149">
        <f>SUM(Q23:T23)</f>
        <v>5100</v>
      </c>
      <c r="V23" s="30"/>
      <c r="W23" s="33"/>
      <c r="X23" s="364" t="s">
        <v>130</v>
      </c>
      <c r="Y23" s="364" t="s">
        <v>131</v>
      </c>
      <c r="Z23" s="35"/>
    </row>
    <row r="24" spans="1:26" ht="38.25" customHeight="1" x14ac:dyDescent="0.2">
      <c r="A24" s="366" t="s">
        <v>681</v>
      </c>
      <c r="B24" s="32" t="s">
        <v>132</v>
      </c>
      <c r="C24" s="33">
        <v>2024</v>
      </c>
      <c r="D24" s="33">
        <v>2024</v>
      </c>
      <c r="E24" s="33" t="s">
        <v>133</v>
      </c>
      <c r="F24" s="33" t="s">
        <v>133</v>
      </c>
      <c r="G24" s="33" t="s">
        <v>133</v>
      </c>
      <c r="H24" s="33" t="s">
        <v>133</v>
      </c>
      <c r="I24" s="33" t="s">
        <v>135</v>
      </c>
      <c r="J24" s="684" t="s">
        <v>151</v>
      </c>
      <c r="K24" s="685" t="s">
        <v>207</v>
      </c>
      <c r="L24" s="684" t="s">
        <v>468</v>
      </c>
      <c r="M24" s="34"/>
      <c r="N24" s="368" t="s">
        <v>657</v>
      </c>
      <c r="O24" s="34"/>
      <c r="P24" s="383"/>
      <c r="Q24" s="47">
        <v>2000</v>
      </c>
      <c r="R24" s="47">
        <v>2000</v>
      </c>
      <c r="S24" s="47">
        <v>2000</v>
      </c>
      <c r="T24" s="30"/>
      <c r="U24" s="149">
        <f>SUM(Q24:T24)</f>
        <v>6000</v>
      </c>
      <c r="V24" s="30"/>
      <c r="W24" s="33"/>
      <c r="X24" s="364" t="s">
        <v>130</v>
      </c>
      <c r="Y24" s="364" t="s">
        <v>131</v>
      </c>
      <c r="Z24" s="35"/>
    </row>
    <row r="25" spans="1:26" ht="149.25" customHeight="1" x14ac:dyDescent="0.2">
      <c r="A25" s="366" t="s">
        <v>682</v>
      </c>
      <c r="B25" s="32" t="s">
        <v>132</v>
      </c>
      <c r="C25" s="33">
        <v>2024</v>
      </c>
      <c r="D25" s="33">
        <v>2024</v>
      </c>
      <c r="E25" s="33" t="s">
        <v>133</v>
      </c>
      <c r="F25" s="33" t="s">
        <v>133</v>
      </c>
      <c r="G25" s="33" t="s">
        <v>133</v>
      </c>
      <c r="H25" s="33" t="s">
        <v>133</v>
      </c>
      <c r="I25" s="33" t="s">
        <v>135</v>
      </c>
      <c r="J25" s="684" t="s">
        <v>151</v>
      </c>
      <c r="K25" s="685" t="s">
        <v>207</v>
      </c>
      <c r="L25" s="684" t="s">
        <v>489</v>
      </c>
      <c r="M25" s="34"/>
      <c r="N25" s="368" t="s">
        <v>657</v>
      </c>
      <c r="O25" s="34"/>
      <c r="P25" s="383"/>
      <c r="Q25" s="47">
        <v>300</v>
      </c>
      <c r="R25" s="47">
        <v>300</v>
      </c>
      <c r="S25" s="47">
        <v>300</v>
      </c>
      <c r="T25" s="30"/>
      <c r="U25" s="149">
        <f>SUM(Q25:T25)</f>
        <v>900</v>
      </c>
      <c r="V25" s="30"/>
      <c r="W25" s="33"/>
      <c r="X25" s="364" t="s">
        <v>130</v>
      </c>
      <c r="Y25" s="364" t="s">
        <v>131</v>
      </c>
      <c r="Z25" s="35"/>
    </row>
    <row r="26" spans="1:26" ht="149.25" customHeight="1" x14ac:dyDescent="0.2">
      <c r="A26" s="366" t="s">
        <v>683</v>
      </c>
      <c r="B26" s="32" t="s">
        <v>132</v>
      </c>
      <c r="C26" s="33">
        <v>2024</v>
      </c>
      <c r="D26" s="33">
        <v>2024</v>
      </c>
      <c r="E26" s="33" t="s">
        <v>133</v>
      </c>
      <c r="F26" s="33" t="s">
        <v>133</v>
      </c>
      <c r="G26" s="33" t="s">
        <v>133</v>
      </c>
      <c r="H26" s="33" t="s">
        <v>133</v>
      </c>
      <c r="I26" s="33" t="s">
        <v>135</v>
      </c>
      <c r="J26" s="684" t="s">
        <v>151</v>
      </c>
      <c r="K26" s="685" t="s">
        <v>210</v>
      </c>
      <c r="L26" s="684" t="s">
        <v>188</v>
      </c>
      <c r="M26" s="34"/>
      <c r="N26" s="368" t="s">
        <v>657</v>
      </c>
      <c r="O26" s="34"/>
      <c r="P26" s="383"/>
      <c r="Q26" s="47">
        <v>480</v>
      </c>
      <c r="R26" s="47">
        <v>480</v>
      </c>
      <c r="S26" s="47">
        <v>480</v>
      </c>
      <c r="T26" s="30"/>
      <c r="U26" s="149">
        <f>SUM(Q26:T26)</f>
        <v>1440</v>
      </c>
      <c r="V26" s="30"/>
      <c r="W26" s="33"/>
      <c r="X26" s="364" t="s">
        <v>130</v>
      </c>
      <c r="Y26" s="364" t="s">
        <v>131</v>
      </c>
      <c r="Z26" s="35"/>
    </row>
    <row r="27" spans="1:26" x14ac:dyDescent="0.2">
      <c r="A27" s="32"/>
      <c r="K27" s="22"/>
      <c r="N27" s="22"/>
      <c r="Q27" s="124">
        <f>SUM(Q14:Q26)</f>
        <v>174855</v>
      </c>
      <c r="R27" s="124">
        <f>SUM(R14:R26)</f>
        <v>174855</v>
      </c>
      <c r="S27" s="124">
        <f>SUM(S14:S26)</f>
        <v>174855</v>
      </c>
      <c r="T27" s="124">
        <f>SUM(T14:T26)</f>
        <v>0</v>
      </c>
      <c r="U27" s="149">
        <f t="shared" si="0"/>
        <v>524565</v>
      </c>
      <c r="X27" s="22"/>
      <c r="Y27" s="22"/>
    </row>
    <row r="28" spans="1:26" s="118" customFormat="1" x14ac:dyDescent="0.2">
      <c r="A28" s="385"/>
      <c r="Q28" s="386"/>
      <c r="R28" s="139"/>
      <c r="S28" s="139"/>
      <c r="U28" s="389"/>
    </row>
    <row r="29" spans="1:26" s="118" customFormat="1" x14ac:dyDescent="0.2">
      <c r="A29" s="738" t="s">
        <v>213</v>
      </c>
      <c r="B29" s="738"/>
      <c r="C29" s="738"/>
      <c r="D29" s="738"/>
      <c r="E29" s="738"/>
      <c r="F29" s="738"/>
      <c r="G29" s="738"/>
      <c r="H29" s="738"/>
      <c r="I29" s="738"/>
      <c r="J29" s="738"/>
      <c r="K29" s="738"/>
      <c r="L29" s="738"/>
      <c r="Q29" s="139"/>
      <c r="R29" s="139"/>
      <c r="U29" s="144"/>
    </row>
    <row r="30" spans="1:26" s="118" customFormat="1" x14ac:dyDescent="0.2">
      <c r="A30" s="739" t="s">
        <v>214</v>
      </c>
      <c r="B30" s="739"/>
      <c r="C30" s="739"/>
      <c r="D30" s="740"/>
      <c r="E30" s="740"/>
      <c r="F30" s="740"/>
      <c r="G30" s="740"/>
      <c r="H30" s="740"/>
      <c r="I30" s="740"/>
      <c r="J30" s="740"/>
      <c r="K30" s="740"/>
      <c r="L30" s="740"/>
      <c r="Q30" s="139"/>
      <c r="R30" s="139"/>
      <c r="U30" s="144"/>
    </row>
    <row r="31" spans="1:26" s="118" customFormat="1" x14ac:dyDescent="0.2">
      <c r="A31" s="723" t="s">
        <v>215</v>
      </c>
      <c r="B31" s="723"/>
      <c r="C31" s="723"/>
      <c r="D31" s="723"/>
      <c r="E31" s="723"/>
      <c r="F31" s="723"/>
      <c r="G31" s="723"/>
      <c r="H31" s="723"/>
      <c r="I31" s="723"/>
      <c r="J31" s="723"/>
      <c r="K31" s="723"/>
      <c r="L31" s="723"/>
      <c r="R31" s="139"/>
      <c r="S31" s="144"/>
      <c r="T31" s="393" t="s">
        <v>216</v>
      </c>
      <c r="U31" s="144"/>
    </row>
    <row r="32" spans="1:26" s="118" customFormat="1" ht="25.5" customHeight="1" x14ac:dyDescent="0.2">
      <c r="A32" s="723" t="s">
        <v>217</v>
      </c>
      <c r="B32" s="723"/>
      <c r="C32" s="723"/>
      <c r="D32" s="723"/>
      <c r="E32" s="723"/>
      <c r="F32" s="723"/>
      <c r="G32" s="723"/>
      <c r="H32" s="723"/>
      <c r="I32" s="723"/>
      <c r="J32" s="723"/>
      <c r="K32" s="723"/>
      <c r="L32" s="723"/>
      <c r="M32" s="723"/>
      <c r="N32" s="723"/>
      <c r="R32" s="139"/>
      <c r="S32" s="144"/>
      <c r="T32" s="393" t="s">
        <v>218</v>
      </c>
      <c r="U32" s="144"/>
      <c r="Z32" s="141"/>
    </row>
    <row r="33" spans="1:26" s="118" customFormat="1" x14ac:dyDescent="0.2">
      <c r="A33" s="723" t="s">
        <v>219</v>
      </c>
      <c r="B33" s="721"/>
      <c r="C33" s="721"/>
      <c r="D33" s="721"/>
      <c r="E33" s="721"/>
      <c r="F33" s="721"/>
      <c r="G33" s="721"/>
      <c r="H33" s="721"/>
      <c r="I33" s="721"/>
      <c r="J33" s="721"/>
      <c r="K33" s="721"/>
      <c r="L33" s="721"/>
      <c r="Q33" s="140"/>
      <c r="R33" s="139"/>
      <c r="U33" s="144"/>
      <c r="Z33" s="141"/>
    </row>
    <row r="34" spans="1:26" s="118" customFormat="1" ht="27" customHeight="1" x14ac:dyDescent="0.2">
      <c r="A34" s="723" t="s">
        <v>220</v>
      </c>
      <c r="B34" s="723"/>
      <c r="C34" s="723"/>
      <c r="D34" s="723"/>
      <c r="E34" s="723"/>
      <c r="F34" s="723"/>
      <c r="G34" s="723"/>
      <c r="H34" s="723"/>
      <c r="I34" s="723"/>
      <c r="J34" s="723"/>
      <c r="K34" s="723"/>
      <c r="L34" s="723"/>
      <c r="Q34" s="139"/>
      <c r="R34" s="139"/>
      <c r="U34" s="144"/>
    </row>
    <row r="35" spans="1:26" s="118" customFormat="1" ht="12" customHeight="1" x14ac:dyDescent="0.2">
      <c r="A35" s="723" t="s">
        <v>221</v>
      </c>
      <c r="B35" s="723"/>
      <c r="C35" s="723"/>
      <c r="D35" s="723"/>
      <c r="E35" s="723"/>
      <c r="F35" s="723"/>
      <c r="G35" s="723"/>
      <c r="H35" s="723"/>
      <c r="I35" s="723"/>
      <c r="J35" s="723"/>
      <c r="K35" s="723"/>
      <c r="L35" s="142"/>
      <c r="P35" s="725" t="s">
        <v>222</v>
      </c>
      <c r="Q35" s="725"/>
      <c r="R35" s="725"/>
      <c r="S35" s="725"/>
      <c r="T35" s="725"/>
      <c r="U35" s="725"/>
      <c r="V35" s="725"/>
      <c r="W35" s="725"/>
      <c r="X35" s="725"/>
      <c r="Y35" s="725"/>
    </row>
    <row r="36" spans="1:26" s="118" customFormat="1" ht="12.75" customHeight="1" x14ac:dyDescent="0.2">
      <c r="A36" s="723" t="s">
        <v>223</v>
      </c>
      <c r="B36" s="723"/>
      <c r="C36" s="723"/>
      <c r="D36" s="723"/>
      <c r="E36" s="723"/>
      <c r="F36" s="723"/>
      <c r="G36" s="723"/>
      <c r="H36" s="723"/>
      <c r="I36" s="723"/>
      <c r="J36" s="723"/>
      <c r="K36" s="723"/>
      <c r="P36" s="725" t="s">
        <v>224</v>
      </c>
      <c r="Q36" s="725"/>
      <c r="R36" s="725"/>
      <c r="S36" s="725"/>
      <c r="T36" s="725"/>
      <c r="U36" s="725"/>
      <c r="V36" s="143" t="s">
        <v>225</v>
      </c>
      <c r="W36" s="380"/>
      <c r="X36" s="380"/>
      <c r="Y36" s="117"/>
    </row>
    <row r="37" spans="1:26" s="118" customFormat="1" ht="12.75" customHeight="1" x14ac:dyDescent="0.2">
      <c r="A37" s="723" t="s">
        <v>226</v>
      </c>
      <c r="B37" s="723"/>
      <c r="C37" s="723"/>
      <c r="D37" s="723"/>
      <c r="E37" s="723"/>
      <c r="F37" s="723"/>
      <c r="G37" s="723"/>
      <c r="H37" s="723"/>
      <c r="I37" s="723"/>
      <c r="J37" s="723"/>
      <c r="K37" s="723"/>
      <c r="L37" s="723"/>
      <c r="M37" s="723"/>
      <c r="N37" s="723"/>
      <c r="P37" s="379"/>
      <c r="Q37" s="394"/>
      <c r="R37" s="394"/>
      <c r="S37" s="379"/>
      <c r="T37" s="379"/>
      <c r="U37" s="379"/>
      <c r="V37" s="143"/>
      <c r="W37" s="380"/>
      <c r="X37" s="380"/>
      <c r="Y37" s="117"/>
    </row>
    <row r="38" spans="1:26" s="118" customFormat="1" ht="12.75" customHeight="1" x14ac:dyDescent="0.2">
      <c r="A38" s="723" t="s">
        <v>227</v>
      </c>
      <c r="B38" s="723"/>
      <c r="C38" s="723"/>
      <c r="D38" s="723"/>
      <c r="E38" s="723"/>
      <c r="F38" s="723"/>
      <c r="G38" s="723"/>
      <c r="H38" s="723"/>
      <c r="I38" s="723"/>
      <c r="J38" s="723"/>
      <c r="K38" s="723"/>
      <c r="L38" s="723"/>
      <c r="M38" s="723"/>
      <c r="N38" s="723"/>
      <c r="P38" s="725" t="s">
        <v>228</v>
      </c>
      <c r="Q38" s="725"/>
      <c r="R38" s="725"/>
      <c r="S38" s="725"/>
      <c r="T38" s="725"/>
      <c r="U38" s="725"/>
      <c r="V38" s="725"/>
      <c r="W38" s="725"/>
      <c r="X38" s="725"/>
      <c r="Y38" s="725"/>
    </row>
    <row r="39" spans="1:26" s="118" customFormat="1" ht="27.75" customHeight="1" x14ac:dyDescent="0.2">
      <c r="A39" s="723" t="s">
        <v>229</v>
      </c>
      <c r="B39" s="723"/>
      <c r="C39" s="723"/>
      <c r="D39" s="723"/>
      <c r="E39" s="723"/>
      <c r="F39" s="723"/>
      <c r="G39" s="723"/>
      <c r="H39" s="723"/>
      <c r="I39" s="723"/>
      <c r="J39" s="723"/>
      <c r="K39" s="723"/>
      <c r="L39" s="723"/>
      <c r="M39" s="723"/>
      <c r="N39" s="723"/>
      <c r="P39" s="725" t="s">
        <v>230</v>
      </c>
      <c r="Q39" s="725"/>
      <c r="R39" s="725"/>
      <c r="S39" s="725"/>
      <c r="T39" s="725"/>
      <c r="U39" s="725"/>
      <c r="V39" s="372" t="s">
        <v>828</v>
      </c>
      <c r="W39" s="372" t="s">
        <v>829</v>
      </c>
      <c r="X39" s="372" t="s">
        <v>830</v>
      </c>
      <c r="Y39" s="372" t="s">
        <v>232</v>
      </c>
    </row>
    <row r="40" spans="1:26" s="118" customFormat="1" ht="12.75" customHeight="1" x14ac:dyDescent="0.2">
      <c r="A40" s="723" t="s">
        <v>233</v>
      </c>
      <c r="B40" s="723"/>
      <c r="C40" s="723"/>
      <c r="D40" s="723"/>
      <c r="E40" s="723"/>
      <c r="F40" s="723"/>
      <c r="G40" s="723"/>
      <c r="H40" s="723"/>
      <c r="I40" s="723"/>
      <c r="J40" s="723"/>
      <c r="K40" s="723"/>
      <c r="L40" s="723"/>
      <c r="M40" s="723"/>
      <c r="N40" s="723"/>
      <c r="P40" s="722" t="s">
        <v>234</v>
      </c>
      <c r="Q40" s="722"/>
      <c r="R40" s="722"/>
      <c r="S40" s="722"/>
      <c r="T40" s="722"/>
      <c r="U40" s="722"/>
      <c r="V40" s="143">
        <v>0</v>
      </c>
      <c r="W40" s="143">
        <v>0</v>
      </c>
      <c r="X40" s="143">
        <v>0</v>
      </c>
      <c r="Y40" s="143">
        <v>0</v>
      </c>
    </row>
    <row r="41" spans="1:26" s="120" customFormat="1" ht="12.75" customHeight="1" x14ac:dyDescent="0.2">
      <c r="A41" s="723" t="s">
        <v>235</v>
      </c>
      <c r="B41" s="723"/>
      <c r="C41" s="723"/>
      <c r="D41" s="723"/>
      <c r="E41" s="723"/>
      <c r="F41" s="723"/>
      <c r="G41" s="723"/>
      <c r="H41" s="723"/>
      <c r="I41" s="723"/>
      <c r="J41" s="723"/>
      <c r="K41" s="723"/>
      <c r="L41" s="723"/>
      <c r="M41" s="723"/>
      <c r="N41" s="723"/>
      <c r="P41" s="722" t="s">
        <v>236</v>
      </c>
      <c r="Q41" s="722"/>
      <c r="R41" s="722"/>
      <c r="S41" s="722"/>
      <c r="T41" s="722"/>
      <c r="U41" s="722"/>
      <c r="V41" s="143">
        <v>0</v>
      </c>
      <c r="W41" s="143">
        <v>0</v>
      </c>
      <c r="X41" s="143">
        <v>0</v>
      </c>
      <c r="Y41" s="143">
        <v>0</v>
      </c>
    </row>
    <row r="42" spans="1:26" s="120" customFormat="1" ht="12.75" customHeight="1" x14ac:dyDescent="0.2">
      <c r="A42" s="724" t="s">
        <v>734</v>
      </c>
      <c r="B42" s="724"/>
      <c r="C42" s="724"/>
      <c r="D42" s="724"/>
      <c r="E42" s="724"/>
      <c r="F42" s="724"/>
      <c r="G42" s="724"/>
      <c r="H42" s="724"/>
      <c r="I42" s="724"/>
      <c r="J42" s="724"/>
      <c r="K42" s="724"/>
      <c r="L42" s="724"/>
      <c r="M42" s="724"/>
      <c r="N42" s="724"/>
      <c r="P42" s="722" t="s">
        <v>237</v>
      </c>
      <c r="Q42" s="722"/>
      <c r="R42" s="722"/>
      <c r="S42" s="722"/>
      <c r="T42" s="722"/>
      <c r="U42" s="722"/>
      <c r="V42" s="380">
        <f>Q27</f>
        <v>174855</v>
      </c>
      <c r="W42" s="380">
        <f>R27</f>
        <v>174855</v>
      </c>
      <c r="X42" s="380">
        <f>S27</f>
        <v>174855</v>
      </c>
      <c r="Y42" s="380">
        <f>T27</f>
        <v>0</v>
      </c>
    </row>
    <row r="43" spans="1:26" s="120" customFormat="1" ht="12.75" customHeight="1" x14ac:dyDescent="0.2">
      <c r="A43" s="119"/>
      <c r="B43" s="119"/>
      <c r="C43" s="119"/>
      <c r="D43" s="119"/>
      <c r="E43" s="119"/>
      <c r="F43" s="119"/>
      <c r="G43" s="119"/>
      <c r="H43" s="119"/>
      <c r="I43" s="119"/>
      <c r="J43" s="119"/>
      <c r="K43" s="119"/>
      <c r="L43" s="119"/>
      <c r="M43" s="119"/>
      <c r="N43" s="119"/>
      <c r="P43" s="722" t="s">
        <v>238</v>
      </c>
      <c r="Q43" s="722"/>
      <c r="R43" s="722"/>
      <c r="S43" s="722"/>
      <c r="T43" s="722"/>
      <c r="U43" s="722"/>
      <c r="V43" s="143">
        <v>0</v>
      </c>
      <c r="W43" s="143">
        <v>0</v>
      </c>
      <c r="X43" s="143">
        <v>0</v>
      </c>
      <c r="Y43" s="143">
        <v>0</v>
      </c>
    </row>
    <row r="44" spans="1:26" s="118" customFormat="1" ht="12" customHeight="1" x14ac:dyDescent="0.2">
      <c r="A44" s="144" t="s">
        <v>239</v>
      </c>
      <c r="P44" s="722" t="s">
        <v>240</v>
      </c>
      <c r="Q44" s="722"/>
      <c r="R44" s="722"/>
      <c r="S44" s="722"/>
      <c r="T44" s="722"/>
      <c r="U44" s="722"/>
      <c r="V44" s="143">
        <v>0</v>
      </c>
      <c r="W44" s="143">
        <v>0</v>
      </c>
      <c r="X44" s="143">
        <v>0</v>
      </c>
      <c r="Y44" s="143">
        <v>0</v>
      </c>
    </row>
    <row r="45" spans="1:26" s="118" customFormat="1" ht="12.75" customHeight="1" x14ac:dyDescent="0.2">
      <c r="A45" s="721" t="s">
        <v>241</v>
      </c>
      <c r="B45" s="721"/>
      <c r="J45" s="145"/>
      <c r="P45" s="722" t="s">
        <v>242</v>
      </c>
      <c r="Q45" s="722"/>
      <c r="R45" s="722"/>
      <c r="S45" s="722"/>
      <c r="T45" s="722"/>
      <c r="U45" s="722"/>
      <c r="V45" s="143">
        <v>0</v>
      </c>
      <c r="W45" s="143">
        <v>0</v>
      </c>
      <c r="X45" s="143">
        <v>0</v>
      </c>
      <c r="Y45" s="143">
        <v>0</v>
      </c>
    </row>
    <row r="46" spans="1:26" s="118" customFormat="1" x14ac:dyDescent="0.2">
      <c r="A46" s="721" t="s">
        <v>243</v>
      </c>
      <c r="B46" s="721"/>
      <c r="Q46" s="139"/>
      <c r="R46" s="139"/>
      <c r="U46" s="144"/>
    </row>
    <row r="47" spans="1:26" s="118" customFormat="1" ht="12.75" customHeight="1" x14ac:dyDescent="0.2">
      <c r="A47" s="721" t="s">
        <v>244</v>
      </c>
      <c r="B47" s="721"/>
      <c r="Q47" s="139"/>
      <c r="R47" s="139"/>
      <c r="U47" s="144"/>
    </row>
    <row r="48" spans="1:26" s="118" customFormat="1" ht="12.75" customHeight="1" x14ac:dyDescent="0.2">
      <c r="Q48" s="139"/>
      <c r="R48" s="139"/>
      <c r="U48" s="144"/>
    </row>
    <row r="49" spans="1:25" s="118" customFormat="1" ht="12.75" customHeight="1" x14ac:dyDescent="0.2">
      <c r="A49" s="146" t="s">
        <v>245</v>
      </c>
      <c r="B49" s="120"/>
      <c r="C49" s="120"/>
      <c r="D49" s="120"/>
      <c r="Q49" s="139"/>
      <c r="R49" s="139"/>
      <c r="U49" s="144"/>
      <c r="X49" s="120"/>
      <c r="Y49" s="120"/>
    </row>
    <row r="50" spans="1:25" s="120" customFormat="1" ht="14.25" customHeight="1" x14ac:dyDescent="0.2">
      <c r="A50" s="720" t="s">
        <v>246</v>
      </c>
      <c r="B50" s="720"/>
      <c r="C50" s="720"/>
      <c r="D50" s="720"/>
      <c r="E50" s="119"/>
      <c r="F50" s="119"/>
      <c r="G50" s="119"/>
      <c r="H50" s="119"/>
      <c r="I50" s="119"/>
      <c r="J50" s="119"/>
      <c r="K50" s="119"/>
      <c r="L50" s="119"/>
      <c r="M50" s="119"/>
      <c r="O50" s="118"/>
      <c r="P50" s="118"/>
      <c r="Q50" s="139"/>
      <c r="R50" s="139"/>
      <c r="S50" s="118"/>
      <c r="T50" s="118"/>
      <c r="U50" s="144"/>
      <c r="V50" s="118"/>
      <c r="W50" s="118"/>
      <c r="X50" s="118"/>
      <c r="Y50" s="118"/>
    </row>
    <row r="51" spans="1:25" s="118" customFormat="1" ht="14.25" customHeight="1" x14ac:dyDescent="0.2">
      <c r="A51" s="720" t="s">
        <v>247</v>
      </c>
      <c r="B51" s="720"/>
      <c r="C51" s="720"/>
      <c r="D51" s="720"/>
      <c r="Q51" s="139"/>
      <c r="R51" s="139"/>
      <c r="U51" s="144"/>
    </row>
    <row r="52" spans="1:25" s="118" customFormat="1" ht="14.25" customHeight="1" x14ac:dyDescent="0.2">
      <c r="A52" s="720" t="s">
        <v>248</v>
      </c>
      <c r="B52" s="720"/>
      <c r="C52" s="720"/>
      <c r="D52" s="720"/>
      <c r="J52" s="145"/>
      <c r="Q52" s="139"/>
      <c r="R52" s="139"/>
      <c r="U52" s="144"/>
    </row>
    <row r="53" spans="1:25" s="118" customFormat="1" ht="14.25" customHeight="1" x14ac:dyDescent="0.2">
      <c r="A53" s="720" t="s">
        <v>249</v>
      </c>
      <c r="B53" s="720"/>
      <c r="C53" s="720"/>
      <c r="D53" s="720"/>
      <c r="Q53" s="139"/>
      <c r="R53" s="139"/>
      <c r="U53" s="144"/>
    </row>
    <row r="54" spans="1:25" s="118" customFormat="1" ht="14.25" customHeight="1" x14ac:dyDescent="0.2">
      <c r="A54" s="720" t="s">
        <v>250</v>
      </c>
      <c r="B54" s="720"/>
      <c r="C54" s="720"/>
      <c r="D54" s="720"/>
      <c r="Q54" s="139"/>
      <c r="R54" s="139"/>
      <c r="U54" s="144"/>
    </row>
    <row r="55" spans="1:25" s="118" customFormat="1" x14ac:dyDescent="0.2">
      <c r="Q55" s="139"/>
      <c r="R55" s="139"/>
      <c r="U55" s="144"/>
    </row>
    <row r="56" spans="1:25" s="118" customFormat="1" x14ac:dyDescent="0.2">
      <c r="Q56" s="139"/>
      <c r="R56" s="139"/>
      <c r="U56" s="144"/>
    </row>
    <row r="57" spans="1:25" s="118" customFormat="1" x14ac:dyDescent="0.2">
      <c r="Q57" s="139"/>
      <c r="R57" s="139"/>
      <c r="U57" s="144"/>
      <c r="Y57" s="41"/>
    </row>
    <row r="58" spans="1:25" s="118" customFormat="1" x14ac:dyDescent="0.2">
      <c r="Q58" s="139"/>
      <c r="R58" s="139"/>
      <c r="U58" s="144"/>
      <c r="Y58" s="41"/>
    </row>
    <row r="59" spans="1:25" s="118" customFormat="1" x14ac:dyDescent="0.2">
      <c r="Q59" s="139"/>
      <c r="R59" s="139"/>
      <c r="U59" s="144"/>
      <c r="Y59" s="41"/>
    </row>
    <row r="60" spans="1:25" s="118" customFormat="1" x14ac:dyDescent="0.2">
      <c r="Q60" s="139"/>
      <c r="R60" s="139"/>
      <c r="U60" s="144"/>
      <c r="Y60" s="41"/>
    </row>
    <row r="61" spans="1:25" s="118" customFormat="1" x14ac:dyDescent="0.2">
      <c r="Q61" s="139"/>
      <c r="R61" s="139"/>
      <c r="U61" s="144"/>
      <c r="Y61" s="41"/>
    </row>
    <row r="62" spans="1:25" s="118" customFormat="1" x14ac:dyDescent="0.2">
      <c r="Q62" s="139"/>
      <c r="R62" s="139"/>
      <c r="U62" s="144"/>
      <c r="Y62" s="41"/>
    </row>
    <row r="63" spans="1:25" s="118" customFormat="1" x14ac:dyDescent="0.2">
      <c r="Q63" s="139"/>
      <c r="R63" s="139"/>
      <c r="U63" s="144"/>
      <c r="Y63" s="41"/>
    </row>
    <row r="64" spans="1:25" s="118" customFormat="1" x14ac:dyDescent="0.2">
      <c r="Q64" s="139"/>
      <c r="R64" s="139"/>
      <c r="U64" s="144"/>
      <c r="Y64" s="41"/>
    </row>
    <row r="65" spans="17:25" s="118" customFormat="1" x14ac:dyDescent="0.2">
      <c r="Q65" s="139"/>
      <c r="R65" s="139"/>
      <c r="U65" s="144"/>
      <c r="Y65" s="41"/>
    </row>
    <row r="66" spans="17:25" s="118" customFormat="1" x14ac:dyDescent="0.2">
      <c r="Q66" s="139"/>
      <c r="R66" s="139"/>
      <c r="U66" s="144"/>
      <c r="Y66" s="41"/>
    </row>
    <row r="67" spans="17:25" s="118" customFormat="1" x14ac:dyDescent="0.2">
      <c r="Q67" s="139"/>
      <c r="R67" s="139"/>
      <c r="U67" s="144"/>
      <c r="Y67" s="41"/>
    </row>
    <row r="68" spans="17:25" s="118" customFormat="1" x14ac:dyDescent="0.2">
      <c r="Q68" s="139"/>
      <c r="R68" s="139"/>
      <c r="U68" s="144"/>
      <c r="Y68" s="41"/>
    </row>
    <row r="69" spans="17:25" s="118" customFormat="1" x14ac:dyDescent="0.2">
      <c r="Q69" s="139"/>
      <c r="R69" s="139"/>
      <c r="U69" s="144"/>
      <c r="Y69" s="41"/>
    </row>
    <row r="70" spans="17:25" s="118" customFormat="1" x14ac:dyDescent="0.2">
      <c r="Q70" s="139"/>
      <c r="R70" s="139"/>
      <c r="U70" s="144"/>
      <c r="Y70" s="41"/>
    </row>
    <row r="71" spans="17:25" s="118" customFormat="1" x14ac:dyDescent="0.2">
      <c r="Q71" s="139"/>
      <c r="R71" s="139"/>
      <c r="U71" s="144"/>
      <c r="Y71" s="41"/>
    </row>
    <row r="72" spans="17:25" s="118" customFormat="1" x14ac:dyDescent="0.2">
      <c r="Q72" s="139"/>
      <c r="R72" s="139"/>
      <c r="U72" s="144"/>
      <c r="Y72" s="41"/>
    </row>
    <row r="73" spans="17:25" s="118" customFormat="1" x14ac:dyDescent="0.2">
      <c r="Q73" s="139"/>
      <c r="R73" s="139"/>
      <c r="U73" s="144"/>
      <c r="Y73" s="41"/>
    </row>
    <row r="74" spans="17:25" s="118" customFormat="1" x14ac:dyDescent="0.2">
      <c r="Q74" s="139"/>
      <c r="R74" s="139"/>
      <c r="U74" s="144"/>
      <c r="Y74" s="41"/>
    </row>
    <row r="75" spans="17:25" s="118" customFormat="1" x14ac:dyDescent="0.2">
      <c r="Q75" s="139"/>
      <c r="R75" s="139"/>
      <c r="U75" s="144"/>
      <c r="Y75" s="41"/>
    </row>
    <row r="76" spans="17:25" s="118" customFormat="1" x14ac:dyDescent="0.2">
      <c r="Q76" s="139"/>
      <c r="R76" s="139"/>
      <c r="U76" s="144"/>
      <c r="Y76" s="41"/>
    </row>
    <row r="77" spans="17:25" s="118" customFormat="1" x14ac:dyDescent="0.2">
      <c r="Q77" s="139"/>
      <c r="R77" s="139"/>
      <c r="U77" s="144"/>
      <c r="Y77" s="41"/>
    </row>
    <row r="78" spans="17:25" s="118" customFormat="1" x14ac:dyDescent="0.2">
      <c r="Q78" s="139"/>
      <c r="R78" s="139"/>
      <c r="U78" s="144"/>
      <c r="Y78" s="41"/>
    </row>
    <row r="79" spans="17:25" s="118" customFormat="1" x14ac:dyDescent="0.2">
      <c r="Q79" s="139"/>
      <c r="R79" s="139"/>
      <c r="U79" s="144"/>
      <c r="Y79" s="41"/>
    </row>
    <row r="80" spans="17:25" s="118" customFormat="1" x14ac:dyDescent="0.2">
      <c r="Q80" s="139"/>
      <c r="R80" s="139"/>
      <c r="U80" s="144"/>
      <c r="Y80" s="41"/>
    </row>
  </sheetData>
  <mergeCells count="65">
    <mergeCell ref="A54:D54"/>
    <mergeCell ref="A46:B46"/>
    <mergeCell ref="A47:B47"/>
    <mergeCell ref="A50:D50"/>
    <mergeCell ref="A51:D51"/>
    <mergeCell ref="A52:D52"/>
    <mergeCell ref="A53:D53"/>
    <mergeCell ref="A42:N42"/>
    <mergeCell ref="P42:U42"/>
    <mergeCell ref="P43:U43"/>
    <mergeCell ref="P44:U44"/>
    <mergeCell ref="A45:B45"/>
    <mergeCell ref="P45:U45"/>
    <mergeCell ref="A39:N39"/>
    <mergeCell ref="P39:U39"/>
    <mergeCell ref="A40:N40"/>
    <mergeCell ref="P40:U40"/>
    <mergeCell ref="A41:N41"/>
    <mergeCell ref="P41:U41"/>
    <mergeCell ref="A38:N38"/>
    <mergeCell ref="P38:Y38"/>
    <mergeCell ref="A29:L29"/>
    <mergeCell ref="A30:L30"/>
    <mergeCell ref="A31:L31"/>
    <mergeCell ref="A32:N32"/>
    <mergeCell ref="A33:L33"/>
    <mergeCell ref="A34:L34"/>
    <mergeCell ref="A35:K35"/>
    <mergeCell ref="P35:Y35"/>
    <mergeCell ref="A36:K36"/>
    <mergeCell ref="P36:U36"/>
    <mergeCell ref="A37:N37"/>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ageMargins left="0.70866141732283472" right="0.70866141732283472" top="0" bottom="0" header="0.31496062992125984" footer="0.31496062992125984"/>
  <pageSetup paperSize="8" scale="2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N17"/>
  <sheetViews>
    <sheetView zoomScale="75" zoomScaleNormal="75" workbookViewId="0">
      <pane ySplit="2" topLeftCell="A3" activePane="bottomLeft" state="frozen"/>
      <selection pane="bottomLeft" activeCell="B17" sqref="B17:E17"/>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customWidth="1"/>
    <col min="10" max="10" width="21.42578125" style="61" customWidth="1"/>
    <col min="11" max="11" width="17.42578125" style="169" customWidth="1"/>
    <col min="12" max="13" width="26" style="169" customWidth="1"/>
    <col min="14" max="14" width="34.28515625" style="6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x14ac:dyDescent="0.2">
      <c r="A2" s="61"/>
      <c r="B2" s="59"/>
      <c r="C2" s="59"/>
      <c r="D2" s="59"/>
      <c r="E2" s="59"/>
      <c r="F2" s="167"/>
    </row>
    <row r="3" spans="1:14" ht="51.75" x14ac:dyDescent="0.25">
      <c r="A3" s="62" t="s">
        <v>497</v>
      </c>
      <c r="B3" s="63" t="s">
        <v>498</v>
      </c>
      <c r="C3" s="64">
        <v>2024</v>
      </c>
      <c r="D3" s="64">
        <v>2025</v>
      </c>
      <c r="E3" s="64">
        <v>2026</v>
      </c>
      <c r="F3" s="62" t="s">
        <v>499</v>
      </c>
      <c r="G3" s="173" t="s">
        <v>500</v>
      </c>
      <c r="H3" s="174" t="s">
        <v>501</v>
      </c>
      <c r="I3" s="174" t="s">
        <v>502</v>
      </c>
      <c r="J3" s="174" t="s">
        <v>503</v>
      </c>
      <c r="K3" s="175" t="s">
        <v>504</v>
      </c>
      <c r="L3" s="175" t="s">
        <v>505</v>
      </c>
      <c r="M3" s="175" t="s">
        <v>506</v>
      </c>
      <c r="N3" s="199" t="s">
        <v>507</v>
      </c>
    </row>
    <row r="4" spans="1:14" ht="30" x14ac:dyDescent="0.25">
      <c r="A4" s="486" t="s">
        <v>892</v>
      </c>
      <c r="B4" s="487">
        <f>SUM(C4:E4)</f>
        <v>2340</v>
      </c>
      <c r="C4" s="503">
        <v>2340</v>
      </c>
      <c r="D4" s="503"/>
      <c r="E4" s="503"/>
      <c r="F4" s="486"/>
      <c r="G4" s="504" t="s">
        <v>511</v>
      </c>
      <c r="H4" s="505">
        <v>0.2</v>
      </c>
      <c r="I4" s="180"/>
      <c r="J4" s="506">
        <f>C4*H4</f>
        <v>468</v>
      </c>
      <c r="K4" s="506">
        <f>J4</f>
        <v>468</v>
      </c>
      <c r="L4" s="506">
        <f>J4</f>
        <v>468</v>
      </c>
      <c r="M4" s="486">
        <f>L4</f>
        <v>468</v>
      </c>
      <c r="N4" s="489"/>
    </row>
    <row r="5" spans="1:14" ht="26.25" x14ac:dyDescent="0.25">
      <c r="A5" s="486"/>
      <c r="B5" s="487">
        <f t="shared" ref="B5:B6" si="0">SUM(C5:E5)</f>
        <v>0</v>
      </c>
      <c r="C5" s="503"/>
      <c r="D5" s="503"/>
      <c r="E5" s="503"/>
      <c r="F5" s="486"/>
      <c r="G5" s="178" t="s">
        <v>509</v>
      </c>
      <c r="H5" s="486"/>
      <c r="I5" s="180"/>
      <c r="J5" s="486">
        <f>C5*H5</f>
        <v>0</v>
      </c>
      <c r="K5" s="486">
        <f>J5</f>
        <v>0</v>
      </c>
      <c r="L5" s="486">
        <f t="shared" ref="L5:M5" si="1">K5</f>
        <v>0</v>
      </c>
      <c r="M5" s="486">
        <f t="shared" si="1"/>
        <v>0</v>
      </c>
      <c r="N5" s="489"/>
    </row>
    <row r="6" spans="1:14" ht="15" x14ac:dyDescent="0.25">
      <c r="A6" s="486"/>
      <c r="B6" s="487">
        <f t="shared" si="0"/>
        <v>0</v>
      </c>
      <c r="C6" s="503"/>
      <c r="D6" s="503"/>
      <c r="E6" s="503"/>
      <c r="F6" s="486"/>
      <c r="G6" s="504"/>
      <c r="H6" s="486"/>
      <c r="I6" s="180"/>
      <c r="J6" s="486">
        <f>C6*H6</f>
        <v>0</v>
      </c>
      <c r="K6" s="486">
        <f t="shared" ref="K6:M6" si="2">J6</f>
        <v>0</v>
      </c>
      <c r="L6" s="486">
        <f t="shared" si="2"/>
        <v>0</v>
      </c>
      <c r="M6" s="486">
        <f t="shared" si="2"/>
        <v>0</v>
      </c>
      <c r="N6" s="489"/>
    </row>
    <row r="7" spans="1:14" s="511" customFormat="1" ht="18.75" x14ac:dyDescent="0.3">
      <c r="A7" s="507" t="s">
        <v>893</v>
      </c>
      <c r="B7" s="508">
        <f>SUM(B4:B6)</f>
        <v>2340</v>
      </c>
      <c r="C7" s="508">
        <f t="shared" ref="C7:E7" si="3">SUM(C4:C6)</f>
        <v>2340</v>
      </c>
      <c r="D7" s="508">
        <f t="shared" si="3"/>
        <v>0</v>
      </c>
      <c r="E7" s="508">
        <f t="shared" si="3"/>
        <v>0</v>
      </c>
      <c r="F7" s="509"/>
      <c r="G7" s="510"/>
      <c r="H7" s="509"/>
      <c r="I7" s="509"/>
      <c r="J7" s="509"/>
      <c r="K7" s="509">
        <f>SUM(K4:K6)</f>
        <v>468</v>
      </c>
      <c r="L7" s="509">
        <f t="shared" ref="L7:M7" si="4">SUM(L4:L6)</f>
        <v>468</v>
      </c>
      <c r="M7" s="509">
        <f t="shared" si="4"/>
        <v>468</v>
      </c>
      <c r="N7" s="509"/>
    </row>
    <row r="8" spans="1:14" s="407" customFormat="1" ht="31.5" x14ac:dyDescent="0.25">
      <c r="A8" s="512" t="s">
        <v>878</v>
      </c>
      <c r="B8" s="513"/>
      <c r="C8" s="513"/>
      <c r="D8" s="513"/>
      <c r="E8" s="513"/>
      <c r="F8" s="514"/>
      <c r="G8" s="515"/>
      <c r="H8" s="514"/>
      <c r="I8" s="514"/>
      <c r="J8" s="514" t="s">
        <v>511</v>
      </c>
      <c r="K8" s="514">
        <f>SUMIF($G$4:$G$6,$J$8,K4:K6)</f>
        <v>468</v>
      </c>
      <c r="L8" s="514">
        <f t="shared" ref="L8:M8" si="5">SUMIF($G$4:$G$6,$J$8,L4:L6)</f>
        <v>468</v>
      </c>
      <c r="M8" s="514">
        <f t="shared" si="5"/>
        <v>468</v>
      </c>
      <c r="N8" s="514"/>
    </row>
    <row r="9" spans="1:14" ht="30" x14ac:dyDescent="0.25">
      <c r="A9" s="62" t="s">
        <v>531</v>
      </c>
      <c r="B9" s="63" t="s">
        <v>498</v>
      </c>
      <c r="C9" s="64">
        <v>2024</v>
      </c>
      <c r="D9" s="64">
        <v>2025</v>
      </c>
      <c r="E9" s="64">
        <v>2026</v>
      </c>
      <c r="F9" s="62" t="s">
        <v>499</v>
      </c>
      <c r="G9" s="173" t="s">
        <v>500</v>
      </c>
      <c r="H9" s="174"/>
      <c r="I9" s="174"/>
      <c r="J9" s="174" t="s">
        <v>503</v>
      </c>
      <c r="K9" s="175" t="s">
        <v>504</v>
      </c>
      <c r="L9" s="175" t="s">
        <v>505</v>
      </c>
      <c r="M9" s="175" t="s">
        <v>506</v>
      </c>
      <c r="N9" s="199" t="s">
        <v>507</v>
      </c>
    </row>
    <row r="10" spans="1:14" s="68" customFormat="1" ht="15.75" x14ac:dyDescent="0.25">
      <c r="A10" s="69" t="s">
        <v>263</v>
      </c>
      <c r="B10" s="70">
        <f>SUM(C10:E10)</f>
        <v>7500</v>
      </c>
      <c r="C10" s="71">
        <v>2500</v>
      </c>
      <c r="D10" s="71">
        <v>2500</v>
      </c>
      <c r="E10" s="71">
        <v>2500</v>
      </c>
      <c r="F10" s="177" t="s">
        <v>517</v>
      </c>
      <c r="G10" s="178" t="s">
        <v>533</v>
      </c>
      <c r="H10" s="67"/>
      <c r="I10" s="180"/>
      <c r="J10" s="184">
        <f>C10</f>
        <v>2500</v>
      </c>
      <c r="K10" s="185">
        <f>J10</f>
        <v>2500</v>
      </c>
      <c r="L10" s="182">
        <f>K10</f>
        <v>2500</v>
      </c>
      <c r="M10" s="182">
        <f>L10</f>
        <v>2500</v>
      </c>
      <c r="N10" s="67" t="s">
        <v>894</v>
      </c>
    </row>
    <row r="11" spans="1:14" s="68" customFormat="1" ht="15.75" x14ac:dyDescent="0.25">
      <c r="A11" s="69" t="s">
        <v>261</v>
      </c>
      <c r="B11" s="70">
        <f>SUM(C11:E11)</f>
        <v>15000</v>
      </c>
      <c r="C11" s="71">
        <v>5000</v>
      </c>
      <c r="D11" s="71">
        <v>5000</v>
      </c>
      <c r="E11" s="71">
        <v>5000</v>
      </c>
      <c r="F11" s="177" t="s">
        <v>517</v>
      </c>
      <c r="G11" s="178" t="s">
        <v>533</v>
      </c>
      <c r="H11" s="67"/>
      <c r="I11" s="180"/>
      <c r="J11" s="184">
        <f>C11</f>
        <v>5000</v>
      </c>
      <c r="K11" s="185">
        <f t="shared" ref="K11:M14" si="6">J11</f>
        <v>5000</v>
      </c>
      <c r="L11" s="182">
        <f t="shared" si="6"/>
        <v>5000</v>
      </c>
      <c r="M11" s="182">
        <f t="shared" si="6"/>
        <v>5000</v>
      </c>
      <c r="N11" s="67" t="s">
        <v>895</v>
      </c>
    </row>
    <row r="12" spans="1:14" s="68" customFormat="1" ht="31.5" x14ac:dyDescent="0.25">
      <c r="A12" s="69" t="s">
        <v>896</v>
      </c>
      <c r="B12" s="70">
        <f t="shared" ref="B12:B14" si="7">SUM(C12:E12)</f>
        <v>0</v>
      </c>
      <c r="C12" s="71">
        <v>0</v>
      </c>
      <c r="D12" s="71">
        <v>0</v>
      </c>
      <c r="E12" s="71">
        <v>0</v>
      </c>
      <c r="F12" s="177" t="s">
        <v>517</v>
      </c>
      <c r="G12" s="178" t="s">
        <v>533</v>
      </c>
      <c r="H12" s="67"/>
      <c r="I12" s="180"/>
      <c r="J12" s="184">
        <f>C12</f>
        <v>0</v>
      </c>
      <c r="K12" s="185">
        <f t="shared" si="6"/>
        <v>0</v>
      </c>
      <c r="L12" s="182">
        <f t="shared" si="6"/>
        <v>0</v>
      </c>
      <c r="M12" s="182">
        <f t="shared" si="6"/>
        <v>0</v>
      </c>
      <c r="N12" s="67" t="s">
        <v>897</v>
      </c>
    </row>
    <row r="13" spans="1:14" s="525" customFormat="1" ht="51.75" x14ac:dyDescent="0.25">
      <c r="A13" s="516" t="s">
        <v>898</v>
      </c>
      <c r="B13" s="517">
        <f t="shared" si="7"/>
        <v>720</v>
      </c>
      <c r="C13" s="518">
        <v>240</v>
      </c>
      <c r="D13" s="518">
        <v>240</v>
      </c>
      <c r="E13" s="518">
        <v>240</v>
      </c>
      <c r="F13" s="519" t="s">
        <v>535</v>
      </c>
      <c r="G13" s="520" t="s">
        <v>533</v>
      </c>
      <c r="H13" s="521" t="s">
        <v>899</v>
      </c>
      <c r="I13" s="180"/>
      <c r="J13" s="522">
        <f>C13</f>
        <v>240</v>
      </c>
      <c r="K13" s="523">
        <f t="shared" si="6"/>
        <v>240</v>
      </c>
      <c r="L13" s="524">
        <f t="shared" si="6"/>
        <v>240</v>
      </c>
      <c r="M13" s="524">
        <f t="shared" si="6"/>
        <v>240</v>
      </c>
      <c r="N13" s="521" t="s">
        <v>900</v>
      </c>
    </row>
    <row r="14" spans="1:14" s="525" customFormat="1" ht="51.75" x14ac:dyDescent="0.25">
      <c r="A14" s="516" t="s">
        <v>884</v>
      </c>
      <c r="B14" s="517">
        <f t="shared" si="7"/>
        <v>4500</v>
      </c>
      <c r="C14" s="518">
        <v>1500</v>
      </c>
      <c r="D14" s="518">
        <v>1500</v>
      </c>
      <c r="E14" s="518">
        <v>1500</v>
      </c>
      <c r="F14" s="519" t="s">
        <v>901</v>
      </c>
      <c r="G14" s="520" t="s">
        <v>533</v>
      </c>
      <c r="H14" s="521" t="s">
        <v>899</v>
      </c>
      <c r="I14" s="180"/>
      <c r="J14" s="522">
        <f>C14</f>
        <v>1500</v>
      </c>
      <c r="K14" s="523">
        <f t="shared" si="6"/>
        <v>1500</v>
      </c>
      <c r="L14" s="524">
        <f t="shared" si="6"/>
        <v>1500</v>
      </c>
      <c r="M14" s="524">
        <f t="shared" si="6"/>
        <v>1500</v>
      </c>
      <c r="N14" s="521" t="s">
        <v>902</v>
      </c>
    </row>
    <row r="15" spans="1:14" s="511" customFormat="1" ht="18.75" x14ac:dyDescent="0.3">
      <c r="A15" s="507" t="s">
        <v>903</v>
      </c>
      <c r="B15" s="508">
        <f>SUM(B10:B14)</f>
        <v>27720</v>
      </c>
      <c r="C15" s="508">
        <f t="shared" ref="C15:E15" si="8">SUM(C10:C14)</f>
        <v>9240</v>
      </c>
      <c r="D15" s="508">
        <f t="shared" si="8"/>
        <v>9240</v>
      </c>
      <c r="E15" s="508">
        <f t="shared" si="8"/>
        <v>9240</v>
      </c>
      <c r="F15" s="509"/>
      <c r="G15" s="510"/>
      <c r="H15" s="509"/>
      <c r="I15" s="509"/>
      <c r="J15" s="508"/>
      <c r="K15" s="508">
        <f>SUM(K10:K14)</f>
        <v>9240</v>
      </c>
      <c r="L15" s="508">
        <f t="shared" ref="L15:M15" si="9">SUM(L10:L14)</f>
        <v>9240</v>
      </c>
      <c r="M15" s="508">
        <f t="shared" si="9"/>
        <v>9240</v>
      </c>
      <c r="N15" s="509"/>
    </row>
    <row r="16" spans="1:14" s="68" customFormat="1" ht="15.75" x14ac:dyDescent="0.25">
      <c r="A16" s="483"/>
      <c r="B16" s="70">
        <f t="shared" ref="B16" si="10">SUM(C16:E16)</f>
        <v>0</v>
      </c>
      <c r="C16" s="70"/>
      <c r="D16" s="70"/>
      <c r="E16" s="70"/>
      <c r="F16" s="70"/>
      <c r="G16" s="484"/>
      <c r="H16" s="485"/>
      <c r="I16" s="485"/>
      <c r="J16" s="485"/>
      <c r="K16" s="485"/>
      <c r="L16" s="485"/>
      <c r="M16" s="485"/>
      <c r="N16" s="70"/>
    </row>
    <row r="17" spans="2:5" x14ac:dyDescent="0.2">
      <c r="B17" s="59">
        <f>B7+B15</f>
        <v>30060</v>
      </c>
      <c r="C17" s="59">
        <f t="shared" ref="C17:E17" si="11">C7+C15</f>
        <v>11580</v>
      </c>
      <c r="D17" s="59">
        <f t="shared" si="11"/>
        <v>9240</v>
      </c>
      <c r="E17" s="59">
        <f t="shared" si="11"/>
        <v>9240</v>
      </c>
    </row>
  </sheetData>
  <pageMargins left="0.70866141732283472" right="0.70866141732283472" top="0.74803149606299213" bottom="0.74803149606299213" header="0.31496062992125984" footer="0.31496062992125984"/>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Z132"/>
  <sheetViews>
    <sheetView topLeftCell="B69" zoomScale="75" zoomScaleNormal="75" workbookViewId="0">
      <selection activeCell="L29" sqref="L29"/>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975</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24" customHeight="1" x14ac:dyDescent="0.25">
      <c r="A13" s="51" t="s">
        <v>129</v>
      </c>
      <c r="B13" s="25"/>
      <c r="C13" s="25"/>
      <c r="D13" s="23"/>
      <c r="E13" s="24"/>
      <c r="F13" s="23"/>
      <c r="G13" s="23"/>
      <c r="H13" s="23"/>
      <c r="I13" s="26"/>
      <c r="J13" s="27"/>
      <c r="K13" s="369"/>
      <c r="L13" s="24"/>
      <c r="M13" s="24"/>
      <c r="N13" s="367"/>
      <c r="O13" s="28"/>
      <c r="P13" s="382"/>
      <c r="Q13" s="46"/>
      <c r="R13" s="46"/>
      <c r="S13" s="24"/>
      <c r="T13" s="24"/>
      <c r="U13" s="388"/>
      <c r="V13" s="30"/>
      <c r="W13" s="30"/>
      <c r="X13" s="364" t="s">
        <v>130</v>
      </c>
      <c r="Y13" s="364" t="s">
        <v>131</v>
      </c>
      <c r="Z13" s="31"/>
    </row>
    <row r="14" spans="1:26" ht="63" customHeight="1" x14ac:dyDescent="0.2">
      <c r="A14" s="366" t="s">
        <v>671</v>
      </c>
      <c r="B14" s="32" t="s">
        <v>132</v>
      </c>
      <c r="C14" s="33">
        <v>2024</v>
      </c>
      <c r="D14" s="33">
        <v>2024</v>
      </c>
      <c r="E14" s="33" t="s">
        <v>133</v>
      </c>
      <c r="F14" s="33" t="s">
        <v>134</v>
      </c>
      <c r="G14" s="33" t="s">
        <v>133</v>
      </c>
      <c r="H14" s="33" t="s">
        <v>133</v>
      </c>
      <c r="I14" s="33" t="s">
        <v>135</v>
      </c>
      <c r="J14" s="34" t="s">
        <v>136</v>
      </c>
      <c r="K14" s="368" t="s">
        <v>137</v>
      </c>
      <c r="L14" s="34" t="s">
        <v>432</v>
      </c>
      <c r="M14" s="34">
        <v>1</v>
      </c>
      <c r="N14" s="368" t="s">
        <v>657</v>
      </c>
      <c r="O14" s="34">
        <v>1</v>
      </c>
      <c r="P14" s="383" t="s">
        <v>134</v>
      </c>
      <c r="Q14" s="47">
        <v>24200</v>
      </c>
      <c r="R14" s="47">
        <v>24200</v>
      </c>
      <c r="S14" s="30">
        <v>24200</v>
      </c>
      <c r="T14" s="30"/>
      <c r="U14" s="149">
        <f>SUM(Q14:T14)</f>
        <v>72600</v>
      </c>
      <c r="V14" s="30"/>
      <c r="W14" s="33"/>
      <c r="X14" s="364" t="s">
        <v>130</v>
      </c>
      <c r="Y14" s="364"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34" t="s">
        <v>140</v>
      </c>
      <c r="K15" s="368" t="s">
        <v>141</v>
      </c>
      <c r="L15" s="34" t="s">
        <v>142</v>
      </c>
      <c r="M15" s="34">
        <v>1</v>
      </c>
      <c r="N15" s="368" t="s">
        <v>4</v>
      </c>
      <c r="O15" s="34">
        <v>1</v>
      </c>
      <c r="P15" s="383" t="s">
        <v>134</v>
      </c>
      <c r="Q15" s="47">
        <v>19000</v>
      </c>
      <c r="R15" s="47">
        <v>19000</v>
      </c>
      <c r="S15" s="47">
        <v>19000</v>
      </c>
      <c r="T15" s="30"/>
      <c r="U15" s="149">
        <f t="shared" ref="U15:U79" si="0">SUM(Q15:T15)</f>
        <v>57000</v>
      </c>
      <c r="V15" s="30"/>
      <c r="W15" s="33"/>
      <c r="X15" s="364" t="s">
        <v>130</v>
      </c>
      <c r="Y15" s="364"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34" t="s">
        <v>136</v>
      </c>
      <c r="K16" s="368" t="s">
        <v>143</v>
      </c>
      <c r="L16" s="34" t="s">
        <v>144</v>
      </c>
      <c r="M16" s="34">
        <v>1</v>
      </c>
      <c r="N16" s="368" t="s">
        <v>4</v>
      </c>
      <c r="O16" s="34">
        <v>1</v>
      </c>
      <c r="P16" s="383" t="s">
        <v>145</v>
      </c>
      <c r="Q16" s="47">
        <v>6000</v>
      </c>
      <c r="R16" s="47">
        <v>6000</v>
      </c>
      <c r="S16" s="30">
        <v>6000</v>
      </c>
      <c r="T16" s="30"/>
      <c r="U16" s="149">
        <f t="shared" si="0"/>
        <v>18000</v>
      </c>
      <c r="V16" s="30"/>
      <c r="W16" s="33"/>
      <c r="X16" s="364" t="s">
        <v>130</v>
      </c>
      <c r="Y16" s="364" t="s">
        <v>146</v>
      </c>
      <c r="Z16" s="35"/>
    </row>
    <row r="17" spans="1:26" ht="38.25" customHeight="1" x14ac:dyDescent="0.2">
      <c r="A17" s="366" t="s">
        <v>674</v>
      </c>
      <c r="B17" s="32" t="s">
        <v>132</v>
      </c>
      <c r="C17" s="33">
        <v>2024</v>
      </c>
      <c r="D17" s="33">
        <v>2024</v>
      </c>
      <c r="E17" s="33" t="s">
        <v>133</v>
      </c>
      <c r="F17" s="33" t="s">
        <v>133</v>
      </c>
      <c r="G17" s="33" t="s">
        <v>133</v>
      </c>
      <c r="H17" s="33" t="s">
        <v>133</v>
      </c>
      <c r="I17" s="33" t="s">
        <v>135</v>
      </c>
      <c r="J17" s="34" t="s">
        <v>147</v>
      </c>
      <c r="K17" s="368" t="s">
        <v>148</v>
      </c>
      <c r="L17" s="34" t="s">
        <v>149</v>
      </c>
      <c r="M17" s="34">
        <v>1</v>
      </c>
      <c r="N17" s="368" t="s">
        <v>269</v>
      </c>
      <c r="O17" s="34">
        <v>1</v>
      </c>
      <c r="P17" s="383" t="s">
        <v>145</v>
      </c>
      <c r="Q17" s="47">
        <v>416000</v>
      </c>
      <c r="R17" s="47">
        <v>416000</v>
      </c>
      <c r="S17" s="30">
        <v>416000</v>
      </c>
      <c r="T17" s="30"/>
      <c r="U17" s="149">
        <f t="shared" si="0"/>
        <v>1248000</v>
      </c>
      <c r="V17" s="30"/>
      <c r="W17" s="33"/>
      <c r="X17" s="364" t="s">
        <v>130</v>
      </c>
      <c r="Y17" s="364" t="s">
        <v>146</v>
      </c>
      <c r="Z17" s="35"/>
    </row>
    <row r="18" spans="1:26" ht="38.25" customHeight="1" x14ac:dyDescent="0.2">
      <c r="A18" s="366" t="s">
        <v>675</v>
      </c>
      <c r="B18" s="32" t="s">
        <v>132</v>
      </c>
      <c r="C18" s="33">
        <v>2024</v>
      </c>
      <c r="D18" s="33">
        <v>2024</v>
      </c>
      <c r="E18" s="33" t="s">
        <v>133</v>
      </c>
      <c r="F18" s="33" t="s">
        <v>133</v>
      </c>
      <c r="G18" s="33" t="s">
        <v>133</v>
      </c>
      <c r="H18" s="33" t="s">
        <v>133</v>
      </c>
      <c r="I18" s="33" t="s">
        <v>135</v>
      </c>
      <c r="J18" s="34" t="s">
        <v>147</v>
      </c>
      <c r="K18" s="368" t="s">
        <v>153</v>
      </c>
      <c r="L18" s="34" t="s">
        <v>154</v>
      </c>
      <c r="M18" s="34">
        <v>1</v>
      </c>
      <c r="N18" s="368" t="s">
        <v>269</v>
      </c>
      <c r="O18" s="34">
        <v>1</v>
      </c>
      <c r="P18" s="383" t="s">
        <v>145</v>
      </c>
      <c r="Q18" s="47">
        <v>15000</v>
      </c>
      <c r="R18" s="47">
        <v>15000</v>
      </c>
      <c r="S18" s="30">
        <v>15000</v>
      </c>
      <c r="T18" s="30"/>
      <c r="U18" s="149">
        <f t="shared" si="0"/>
        <v>45000</v>
      </c>
      <c r="V18" s="30"/>
      <c r="W18" s="33"/>
      <c r="X18" s="364" t="s">
        <v>130</v>
      </c>
      <c r="Y18" s="364" t="s">
        <v>146</v>
      </c>
      <c r="Z18" s="35"/>
    </row>
    <row r="19" spans="1:26" ht="38.25" customHeight="1" x14ac:dyDescent="0.2">
      <c r="A19" s="366" t="s">
        <v>676</v>
      </c>
      <c r="B19" s="32" t="s">
        <v>132</v>
      </c>
      <c r="C19" s="33">
        <v>2024</v>
      </c>
      <c r="D19" s="33">
        <v>2024</v>
      </c>
      <c r="E19" s="33" t="s">
        <v>133</v>
      </c>
      <c r="F19" s="33" t="s">
        <v>133</v>
      </c>
      <c r="G19" s="33" t="s">
        <v>133</v>
      </c>
      <c r="H19" s="33" t="s">
        <v>133</v>
      </c>
      <c r="I19" s="33" t="s">
        <v>135</v>
      </c>
      <c r="J19" s="34" t="s">
        <v>140</v>
      </c>
      <c r="K19" s="368" t="s">
        <v>155</v>
      </c>
      <c r="L19" s="34" t="s">
        <v>156</v>
      </c>
      <c r="M19" s="34">
        <v>1</v>
      </c>
      <c r="N19" s="368" t="s">
        <v>269</v>
      </c>
      <c r="O19" s="34">
        <v>1</v>
      </c>
      <c r="P19" s="383" t="s">
        <v>145</v>
      </c>
      <c r="Q19" s="47">
        <v>25000</v>
      </c>
      <c r="R19" s="47">
        <v>25000</v>
      </c>
      <c r="S19" s="30">
        <v>25000</v>
      </c>
      <c r="T19" s="30"/>
      <c r="U19" s="149">
        <f t="shared" si="0"/>
        <v>75000</v>
      </c>
      <c r="V19" s="30"/>
      <c r="W19" s="33"/>
      <c r="X19" s="364" t="s">
        <v>130</v>
      </c>
      <c r="Y19" s="364"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34" t="s">
        <v>151</v>
      </c>
      <c r="K20" s="368" t="s">
        <v>152</v>
      </c>
      <c r="L20" s="34" t="s">
        <v>433</v>
      </c>
      <c r="M20" s="34">
        <v>1</v>
      </c>
      <c r="N20" s="368" t="s">
        <v>4</v>
      </c>
      <c r="O20" s="34">
        <v>1</v>
      </c>
      <c r="P20" s="383" t="s">
        <v>145</v>
      </c>
      <c r="Q20" s="47">
        <v>19800</v>
      </c>
      <c r="R20" s="47">
        <v>19800</v>
      </c>
      <c r="S20" s="47">
        <v>19800</v>
      </c>
      <c r="T20" s="30"/>
      <c r="U20" s="149">
        <f t="shared" si="0"/>
        <v>59400</v>
      </c>
      <c r="V20" s="30"/>
      <c r="W20" s="33"/>
      <c r="X20" s="364" t="s">
        <v>130</v>
      </c>
      <c r="Y20" s="364" t="s">
        <v>131</v>
      </c>
      <c r="Z20" s="35"/>
    </row>
    <row r="21" spans="1:26" ht="149.25" customHeight="1" x14ac:dyDescent="0.2">
      <c r="A21" s="366" t="s">
        <v>678</v>
      </c>
      <c r="B21" s="32" t="s">
        <v>132</v>
      </c>
      <c r="C21" s="33">
        <v>2024</v>
      </c>
      <c r="D21" s="33">
        <v>2024</v>
      </c>
      <c r="E21" s="33" t="s">
        <v>133</v>
      </c>
      <c r="F21" s="33" t="s">
        <v>133</v>
      </c>
      <c r="G21" s="33" t="s">
        <v>133</v>
      </c>
      <c r="H21" s="33" t="s">
        <v>133</v>
      </c>
      <c r="I21" s="33" t="s">
        <v>135</v>
      </c>
      <c r="J21" s="34" t="s">
        <v>151</v>
      </c>
      <c r="K21" s="368" t="s">
        <v>157</v>
      </c>
      <c r="L21" s="34" t="s">
        <v>434</v>
      </c>
      <c r="M21" s="34">
        <v>1</v>
      </c>
      <c r="N21" s="368" t="s">
        <v>279</v>
      </c>
      <c r="O21" s="34">
        <v>1</v>
      </c>
      <c r="P21" s="383" t="s">
        <v>145</v>
      </c>
      <c r="Q21" s="47">
        <v>964000</v>
      </c>
      <c r="R21" s="47">
        <v>964000</v>
      </c>
      <c r="S21" s="30">
        <v>964000</v>
      </c>
      <c r="T21" s="30"/>
      <c r="U21" s="149">
        <f t="shared" si="0"/>
        <v>2892000</v>
      </c>
      <c r="V21" s="30"/>
      <c r="W21" s="33"/>
      <c r="X21" s="364" t="s">
        <v>130</v>
      </c>
      <c r="Y21" s="364"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34" t="s">
        <v>151</v>
      </c>
      <c r="K22" s="368" t="s">
        <v>157</v>
      </c>
      <c r="L22" s="34" t="s">
        <v>435</v>
      </c>
      <c r="M22" s="34">
        <v>1</v>
      </c>
      <c r="N22" s="368" t="s">
        <v>269</v>
      </c>
      <c r="O22" s="34">
        <v>1</v>
      </c>
      <c r="P22" s="383" t="s">
        <v>145</v>
      </c>
      <c r="Q22" s="47">
        <v>197291</v>
      </c>
      <c r="R22" s="47">
        <v>197291</v>
      </c>
      <c r="S22" s="30">
        <v>197291</v>
      </c>
      <c r="T22" s="30"/>
      <c r="U22" s="149">
        <f t="shared" si="0"/>
        <v>591873</v>
      </c>
      <c r="V22" s="30"/>
      <c r="W22" s="33"/>
      <c r="X22" s="364" t="s">
        <v>130</v>
      </c>
      <c r="Y22" s="364" t="s">
        <v>131</v>
      </c>
      <c r="Z22" s="35"/>
    </row>
    <row r="23" spans="1:26" ht="149.25" customHeight="1" x14ac:dyDescent="0.2">
      <c r="A23" s="366" t="s">
        <v>680</v>
      </c>
      <c r="B23" s="32" t="s">
        <v>132</v>
      </c>
      <c r="C23" s="33">
        <v>2024</v>
      </c>
      <c r="D23" s="33">
        <v>2024</v>
      </c>
      <c r="E23" s="33" t="s">
        <v>133</v>
      </c>
      <c r="F23" s="33" t="s">
        <v>133</v>
      </c>
      <c r="G23" s="33" t="s">
        <v>133</v>
      </c>
      <c r="H23" s="33" t="s">
        <v>133</v>
      </c>
      <c r="I23" s="33" t="s">
        <v>135</v>
      </c>
      <c r="J23" s="34" t="s">
        <v>151</v>
      </c>
      <c r="K23" s="368" t="s">
        <v>157</v>
      </c>
      <c r="L23" s="34" t="s">
        <v>436</v>
      </c>
      <c r="M23" s="34">
        <v>1</v>
      </c>
      <c r="N23" s="368" t="s">
        <v>3</v>
      </c>
      <c r="O23" s="34">
        <v>1</v>
      </c>
      <c r="P23" s="383" t="s">
        <v>145</v>
      </c>
      <c r="Q23" s="47">
        <v>5900</v>
      </c>
      <c r="R23" s="47">
        <v>5900</v>
      </c>
      <c r="S23" s="30">
        <v>5900</v>
      </c>
      <c r="T23" s="30"/>
      <c r="U23" s="149">
        <f t="shared" si="0"/>
        <v>17700</v>
      </c>
      <c r="V23" s="30"/>
      <c r="W23" s="33"/>
      <c r="X23" s="364" t="s">
        <v>130</v>
      </c>
      <c r="Y23" s="364" t="s">
        <v>131</v>
      </c>
      <c r="Z23" s="35"/>
    </row>
    <row r="24" spans="1:26" ht="149.25" customHeight="1" x14ac:dyDescent="0.2">
      <c r="A24" s="366" t="s">
        <v>681</v>
      </c>
      <c r="B24" s="32" t="s">
        <v>132</v>
      </c>
      <c r="C24" s="33">
        <v>2024</v>
      </c>
      <c r="D24" s="33">
        <v>2024</v>
      </c>
      <c r="E24" s="33" t="s">
        <v>133</v>
      </c>
      <c r="F24" s="33" t="s">
        <v>133</v>
      </c>
      <c r="G24" s="33" t="s">
        <v>133</v>
      </c>
      <c r="H24" s="33" t="s">
        <v>133</v>
      </c>
      <c r="I24" s="33" t="s">
        <v>135</v>
      </c>
      <c r="J24" s="34" t="s">
        <v>151</v>
      </c>
      <c r="K24" s="368" t="s">
        <v>160</v>
      </c>
      <c r="L24" s="34" t="s">
        <v>809</v>
      </c>
      <c r="M24" s="34"/>
      <c r="N24" s="368" t="s">
        <v>657</v>
      </c>
      <c r="O24" s="34"/>
      <c r="P24" s="383"/>
      <c r="Q24" s="47">
        <v>80000</v>
      </c>
      <c r="R24" s="47">
        <v>80000</v>
      </c>
      <c r="S24" s="30">
        <v>80000</v>
      </c>
      <c r="T24" s="30"/>
      <c r="U24" s="149">
        <f t="shared" si="0"/>
        <v>240000</v>
      </c>
      <c r="V24" s="30"/>
      <c r="W24" s="33"/>
      <c r="X24" s="364" t="s">
        <v>130</v>
      </c>
      <c r="Y24" s="364"/>
      <c r="Z24" s="35"/>
    </row>
    <row r="25" spans="1:26" ht="61.5" customHeight="1" x14ac:dyDescent="0.2">
      <c r="A25" s="366" t="s">
        <v>682</v>
      </c>
      <c r="B25" s="32" t="s">
        <v>132</v>
      </c>
      <c r="C25" s="33">
        <v>2024</v>
      </c>
      <c r="D25" s="33">
        <v>2024</v>
      </c>
      <c r="E25" s="33" t="s">
        <v>133</v>
      </c>
      <c r="F25" s="33" t="s">
        <v>133</v>
      </c>
      <c r="G25" s="33" t="s">
        <v>133</v>
      </c>
      <c r="H25" s="33" t="s">
        <v>133</v>
      </c>
      <c r="I25" s="33" t="s">
        <v>135</v>
      </c>
      <c r="J25" s="34" t="s">
        <v>151</v>
      </c>
      <c r="K25" s="368" t="s">
        <v>158</v>
      </c>
      <c r="L25" s="34" t="s">
        <v>437</v>
      </c>
      <c r="M25" s="34">
        <v>2</v>
      </c>
      <c r="N25" s="368" t="s">
        <v>657</v>
      </c>
      <c r="O25" s="34">
        <v>1</v>
      </c>
      <c r="P25" s="383" t="s">
        <v>145</v>
      </c>
      <c r="Q25" s="47">
        <v>88180</v>
      </c>
      <c r="R25" s="47">
        <v>88180</v>
      </c>
      <c r="S25" s="30">
        <v>88180</v>
      </c>
      <c r="T25" s="30"/>
      <c r="U25" s="149">
        <f t="shared" si="0"/>
        <v>264540</v>
      </c>
      <c r="V25" s="30"/>
      <c r="W25" s="33"/>
      <c r="X25" s="364" t="s">
        <v>130</v>
      </c>
      <c r="Y25" s="364" t="s">
        <v>131</v>
      </c>
      <c r="Z25" s="35"/>
    </row>
    <row r="26" spans="1:26" ht="68.25" customHeight="1" x14ac:dyDescent="0.2">
      <c r="A26" s="366" t="s">
        <v>683</v>
      </c>
      <c r="B26" s="32" t="s">
        <v>132</v>
      </c>
      <c r="C26" s="33">
        <v>2024</v>
      </c>
      <c r="D26" s="33">
        <v>2024</v>
      </c>
      <c r="E26" s="33" t="s">
        <v>133</v>
      </c>
      <c r="F26" s="33" t="s">
        <v>133</v>
      </c>
      <c r="G26" s="33" t="s">
        <v>133</v>
      </c>
      <c r="H26" s="33" t="s">
        <v>133</v>
      </c>
      <c r="I26" s="33" t="s">
        <v>135</v>
      </c>
      <c r="J26" s="34" t="s">
        <v>159</v>
      </c>
      <c r="K26" s="368" t="s">
        <v>160</v>
      </c>
      <c r="L26" s="34" t="s">
        <v>438</v>
      </c>
      <c r="M26" s="34">
        <v>1</v>
      </c>
      <c r="N26" s="368" t="s">
        <v>4</v>
      </c>
      <c r="O26" s="34">
        <v>1</v>
      </c>
      <c r="P26" s="383" t="s">
        <v>145</v>
      </c>
      <c r="Q26" s="47">
        <v>175740</v>
      </c>
      <c r="R26" s="47">
        <v>175740</v>
      </c>
      <c r="S26" s="30">
        <v>175740</v>
      </c>
      <c r="T26" s="30"/>
      <c r="U26" s="149">
        <f t="shared" si="0"/>
        <v>527220</v>
      </c>
      <c r="V26" s="30"/>
      <c r="W26" s="33"/>
      <c r="X26" s="364" t="s">
        <v>130</v>
      </c>
      <c r="Y26" s="364" t="s">
        <v>131</v>
      </c>
      <c r="Z26" s="35"/>
    </row>
    <row r="27" spans="1:26" ht="68.25" customHeight="1" x14ac:dyDescent="0.2">
      <c r="A27" s="366" t="s">
        <v>684</v>
      </c>
      <c r="B27" s="32" t="s">
        <v>132</v>
      </c>
      <c r="C27" s="33">
        <v>2024</v>
      </c>
      <c r="D27" s="33">
        <v>2024</v>
      </c>
      <c r="E27" s="33" t="s">
        <v>133</v>
      </c>
      <c r="F27" s="33" t="s">
        <v>133</v>
      </c>
      <c r="G27" s="33" t="s">
        <v>133</v>
      </c>
      <c r="H27" s="33" t="s">
        <v>133</v>
      </c>
      <c r="I27" s="33" t="s">
        <v>135</v>
      </c>
      <c r="J27" s="34" t="s">
        <v>159</v>
      </c>
      <c r="K27" s="368" t="s">
        <v>160</v>
      </c>
      <c r="L27" s="34" t="s">
        <v>810</v>
      </c>
      <c r="M27" s="34"/>
      <c r="N27" s="368" t="s">
        <v>4</v>
      </c>
      <c r="O27" s="34"/>
      <c r="P27" s="383"/>
      <c r="Q27" s="47">
        <v>69840</v>
      </c>
      <c r="R27" s="47">
        <v>69840</v>
      </c>
      <c r="S27" s="30">
        <v>69840</v>
      </c>
      <c r="T27" s="30"/>
      <c r="U27" s="149">
        <f t="shared" si="0"/>
        <v>209520</v>
      </c>
      <c r="V27" s="30"/>
      <c r="W27" s="33"/>
      <c r="X27" s="364" t="s">
        <v>130</v>
      </c>
      <c r="Y27" s="364"/>
      <c r="Z27" s="35"/>
    </row>
    <row r="28" spans="1:26" s="118" customFormat="1" ht="68.25" customHeight="1" x14ac:dyDescent="0.2">
      <c r="A28" s="366" t="s">
        <v>685</v>
      </c>
      <c r="B28" s="121" t="s">
        <v>132</v>
      </c>
      <c r="C28" s="33">
        <v>2024</v>
      </c>
      <c r="D28" s="33">
        <v>2024</v>
      </c>
      <c r="E28" s="33" t="s">
        <v>133</v>
      </c>
      <c r="F28" s="33" t="s">
        <v>133</v>
      </c>
      <c r="G28" s="33" t="s">
        <v>133</v>
      </c>
      <c r="H28" s="33" t="s">
        <v>133</v>
      </c>
      <c r="I28" s="33" t="s">
        <v>135</v>
      </c>
      <c r="J28" s="44" t="s">
        <v>159</v>
      </c>
      <c r="K28" s="368" t="s">
        <v>160</v>
      </c>
      <c r="L28" s="44" t="s">
        <v>439</v>
      </c>
      <c r="M28" s="44">
        <v>1</v>
      </c>
      <c r="N28" s="368" t="s">
        <v>269</v>
      </c>
      <c r="O28" s="44">
        <v>1</v>
      </c>
      <c r="P28" s="383" t="s">
        <v>145</v>
      </c>
      <c r="Q28" s="48">
        <v>19500</v>
      </c>
      <c r="R28" s="48">
        <v>19500</v>
      </c>
      <c r="S28" s="122">
        <v>19500</v>
      </c>
      <c r="T28" s="122"/>
      <c r="U28" s="149">
        <f t="shared" si="0"/>
        <v>58500</v>
      </c>
      <c r="V28" s="122"/>
      <c r="W28" s="45"/>
      <c r="X28" s="364" t="s">
        <v>130</v>
      </c>
      <c r="Y28" s="364" t="s">
        <v>131</v>
      </c>
      <c r="Z28" s="123"/>
    </row>
    <row r="29" spans="1:26" s="118" customFormat="1" ht="68.25" customHeight="1" x14ac:dyDescent="0.2">
      <c r="A29" s="366" t="s">
        <v>686</v>
      </c>
      <c r="B29" s="121" t="s">
        <v>132</v>
      </c>
      <c r="C29" s="33">
        <v>2024</v>
      </c>
      <c r="D29" s="33">
        <v>2024</v>
      </c>
      <c r="E29" s="33" t="s">
        <v>133</v>
      </c>
      <c r="F29" s="33" t="s">
        <v>133</v>
      </c>
      <c r="G29" s="33" t="s">
        <v>133</v>
      </c>
      <c r="H29" s="33" t="s">
        <v>133</v>
      </c>
      <c r="I29" s="33" t="s">
        <v>135</v>
      </c>
      <c r="J29" s="44" t="s">
        <v>159</v>
      </c>
      <c r="K29" s="368" t="s">
        <v>160</v>
      </c>
      <c r="L29" s="44" t="s">
        <v>440</v>
      </c>
      <c r="M29" s="44">
        <v>1</v>
      </c>
      <c r="N29" s="368" t="s">
        <v>269</v>
      </c>
      <c r="O29" s="44">
        <v>1</v>
      </c>
      <c r="P29" s="383" t="s">
        <v>145</v>
      </c>
      <c r="Q29" s="48">
        <v>1307</v>
      </c>
      <c r="R29" s="48">
        <v>1307</v>
      </c>
      <c r="S29" s="122">
        <v>1307</v>
      </c>
      <c r="T29" s="122"/>
      <c r="U29" s="149">
        <f t="shared" si="0"/>
        <v>3921</v>
      </c>
      <c r="V29" s="122"/>
      <c r="W29" s="45"/>
      <c r="X29" s="364" t="s">
        <v>130</v>
      </c>
      <c r="Y29" s="364" t="s">
        <v>131</v>
      </c>
      <c r="Z29" s="123"/>
    </row>
    <row r="30" spans="1:26" s="118" customFormat="1" ht="68.25" customHeight="1" x14ac:dyDescent="0.2">
      <c r="A30" s="366" t="s">
        <v>687</v>
      </c>
      <c r="B30" s="121" t="s">
        <v>132</v>
      </c>
      <c r="C30" s="33">
        <v>2024</v>
      </c>
      <c r="D30" s="33">
        <v>2024</v>
      </c>
      <c r="E30" s="33" t="s">
        <v>133</v>
      </c>
      <c r="F30" s="33" t="s">
        <v>133</v>
      </c>
      <c r="G30" s="33" t="s">
        <v>133</v>
      </c>
      <c r="H30" s="33" t="s">
        <v>133</v>
      </c>
      <c r="I30" s="33" t="s">
        <v>135</v>
      </c>
      <c r="J30" s="44" t="s">
        <v>159</v>
      </c>
      <c r="K30" s="368" t="s">
        <v>160</v>
      </c>
      <c r="L30" s="44" t="s">
        <v>441</v>
      </c>
      <c r="M30" s="44">
        <v>1</v>
      </c>
      <c r="N30" s="368" t="s">
        <v>269</v>
      </c>
      <c r="O30" s="44">
        <v>1</v>
      </c>
      <c r="P30" s="383" t="s">
        <v>145</v>
      </c>
      <c r="Q30" s="48">
        <v>23500</v>
      </c>
      <c r="R30" s="48">
        <v>23500</v>
      </c>
      <c r="S30" s="122">
        <v>23500</v>
      </c>
      <c r="T30" s="122"/>
      <c r="U30" s="149">
        <f t="shared" si="0"/>
        <v>70500</v>
      </c>
      <c r="V30" s="122"/>
      <c r="W30" s="45"/>
      <c r="X30" s="364" t="s">
        <v>130</v>
      </c>
      <c r="Y30" s="364" t="s">
        <v>131</v>
      </c>
      <c r="Z30" s="123"/>
    </row>
    <row r="31" spans="1:26" s="118" customFormat="1" ht="68.25" customHeight="1" x14ac:dyDescent="0.2">
      <c r="A31" s="366" t="s">
        <v>688</v>
      </c>
      <c r="B31" s="121" t="s">
        <v>132</v>
      </c>
      <c r="C31" s="33">
        <v>2024</v>
      </c>
      <c r="D31" s="33">
        <v>2024</v>
      </c>
      <c r="E31" s="33" t="s">
        <v>133</v>
      </c>
      <c r="F31" s="33" t="s">
        <v>133</v>
      </c>
      <c r="G31" s="33" t="s">
        <v>133</v>
      </c>
      <c r="H31" s="33" t="s">
        <v>133</v>
      </c>
      <c r="I31" s="33" t="s">
        <v>135</v>
      </c>
      <c r="J31" s="44" t="s">
        <v>159</v>
      </c>
      <c r="K31" s="368" t="s">
        <v>160</v>
      </c>
      <c r="L31" s="44" t="s">
        <v>442</v>
      </c>
      <c r="M31" s="44">
        <v>1</v>
      </c>
      <c r="N31" s="368" t="s">
        <v>4</v>
      </c>
      <c r="O31" s="44">
        <v>1</v>
      </c>
      <c r="P31" s="383" t="s">
        <v>145</v>
      </c>
      <c r="Q31" s="48">
        <v>8800</v>
      </c>
      <c r="R31" s="48">
        <v>8800</v>
      </c>
      <c r="S31" s="122">
        <v>8800</v>
      </c>
      <c r="T31" s="122"/>
      <c r="U31" s="149">
        <f t="shared" si="0"/>
        <v>26400</v>
      </c>
      <c r="V31" s="122"/>
      <c r="W31" s="45"/>
      <c r="X31" s="364" t="s">
        <v>130</v>
      </c>
      <c r="Y31" s="364" t="s">
        <v>131</v>
      </c>
      <c r="Z31" s="123"/>
    </row>
    <row r="32" spans="1:26" s="118" customFormat="1" ht="68.25" customHeight="1" x14ac:dyDescent="0.2">
      <c r="A32" s="366" t="s">
        <v>689</v>
      </c>
      <c r="B32" s="121" t="s">
        <v>132</v>
      </c>
      <c r="C32" s="33">
        <v>2024</v>
      </c>
      <c r="D32" s="33">
        <v>2024</v>
      </c>
      <c r="E32" s="33" t="s">
        <v>133</v>
      </c>
      <c r="F32" s="33" t="s">
        <v>133</v>
      </c>
      <c r="G32" s="33" t="s">
        <v>133</v>
      </c>
      <c r="H32" s="33" t="s">
        <v>133</v>
      </c>
      <c r="I32" s="33" t="s">
        <v>135</v>
      </c>
      <c r="J32" s="44" t="s">
        <v>159</v>
      </c>
      <c r="K32" s="368" t="s">
        <v>160</v>
      </c>
      <c r="L32" s="44" t="s">
        <v>443</v>
      </c>
      <c r="M32" s="44">
        <v>1</v>
      </c>
      <c r="N32" s="368" t="s">
        <v>4</v>
      </c>
      <c r="O32" s="44">
        <v>1</v>
      </c>
      <c r="P32" s="383" t="s">
        <v>145</v>
      </c>
      <c r="Q32" s="48">
        <v>74800</v>
      </c>
      <c r="R32" s="48">
        <v>74800</v>
      </c>
      <c r="S32" s="122">
        <v>74800</v>
      </c>
      <c r="T32" s="122"/>
      <c r="U32" s="149">
        <f t="shared" si="0"/>
        <v>224400</v>
      </c>
      <c r="V32" s="122"/>
      <c r="W32" s="45"/>
      <c r="X32" s="364" t="s">
        <v>130</v>
      </c>
      <c r="Y32" s="364" t="s">
        <v>131</v>
      </c>
      <c r="Z32" s="123"/>
    </row>
    <row r="33" spans="1:26" s="118" customFormat="1" ht="68.25" customHeight="1" x14ac:dyDescent="0.2">
      <c r="A33" s="366" t="s">
        <v>690</v>
      </c>
      <c r="B33" s="121" t="s">
        <v>132</v>
      </c>
      <c r="C33" s="33">
        <v>2024</v>
      </c>
      <c r="D33" s="33">
        <v>2024</v>
      </c>
      <c r="E33" s="33" t="s">
        <v>133</v>
      </c>
      <c r="F33" s="33" t="s">
        <v>133</v>
      </c>
      <c r="G33" s="33" t="s">
        <v>133</v>
      </c>
      <c r="H33" s="33" t="s">
        <v>133</v>
      </c>
      <c r="I33" s="33" t="s">
        <v>135</v>
      </c>
      <c r="J33" s="44" t="s">
        <v>159</v>
      </c>
      <c r="K33" s="368" t="s">
        <v>160</v>
      </c>
      <c r="L33" s="44" t="s">
        <v>444</v>
      </c>
      <c r="M33" s="44">
        <v>1</v>
      </c>
      <c r="N33" s="368" t="s">
        <v>269</v>
      </c>
      <c r="O33" s="44">
        <v>1</v>
      </c>
      <c r="P33" s="383" t="s">
        <v>145</v>
      </c>
      <c r="Q33" s="48">
        <v>12500</v>
      </c>
      <c r="R33" s="48">
        <v>12500</v>
      </c>
      <c r="S33" s="122">
        <v>12500</v>
      </c>
      <c r="T33" s="122"/>
      <c r="U33" s="149">
        <f t="shared" si="0"/>
        <v>37500</v>
      </c>
      <c r="V33" s="122"/>
      <c r="W33" s="45"/>
      <c r="X33" s="364" t="s">
        <v>130</v>
      </c>
      <c r="Y33" s="364" t="s">
        <v>131</v>
      </c>
      <c r="Z33" s="123"/>
    </row>
    <row r="34" spans="1:26" s="118" customFormat="1" ht="68.25" customHeight="1" x14ac:dyDescent="0.2">
      <c r="A34" s="366" t="s">
        <v>691</v>
      </c>
      <c r="B34" s="121" t="s">
        <v>132</v>
      </c>
      <c r="C34" s="33">
        <v>2024</v>
      </c>
      <c r="D34" s="33">
        <v>2024</v>
      </c>
      <c r="E34" s="33" t="s">
        <v>133</v>
      </c>
      <c r="F34" s="33" t="s">
        <v>133</v>
      </c>
      <c r="G34" s="33" t="s">
        <v>133</v>
      </c>
      <c r="H34" s="33" t="s">
        <v>133</v>
      </c>
      <c r="I34" s="33" t="s">
        <v>135</v>
      </c>
      <c r="J34" s="44" t="s">
        <v>159</v>
      </c>
      <c r="K34" s="368" t="s">
        <v>160</v>
      </c>
      <c r="L34" s="44" t="s">
        <v>445</v>
      </c>
      <c r="M34" s="44">
        <v>1</v>
      </c>
      <c r="N34" s="368" t="s">
        <v>4</v>
      </c>
      <c r="O34" s="44">
        <v>1</v>
      </c>
      <c r="P34" s="383" t="s">
        <v>145</v>
      </c>
      <c r="Q34" s="48">
        <v>4120</v>
      </c>
      <c r="R34" s="48">
        <v>4120</v>
      </c>
      <c r="S34" s="122">
        <v>4120</v>
      </c>
      <c r="T34" s="122"/>
      <c r="U34" s="149">
        <f t="shared" si="0"/>
        <v>12360</v>
      </c>
      <c r="V34" s="122"/>
      <c r="W34" s="45"/>
      <c r="X34" s="364" t="s">
        <v>130</v>
      </c>
      <c r="Y34" s="364" t="s">
        <v>131</v>
      </c>
      <c r="Z34" s="123"/>
    </row>
    <row r="35" spans="1:26" s="118" customFormat="1" ht="68.25" customHeight="1" x14ac:dyDescent="0.2">
      <c r="A35" s="366" t="s">
        <v>692</v>
      </c>
      <c r="B35" s="121" t="s">
        <v>132</v>
      </c>
      <c r="C35" s="33">
        <v>2024</v>
      </c>
      <c r="D35" s="33">
        <v>2024</v>
      </c>
      <c r="E35" s="33" t="s">
        <v>133</v>
      </c>
      <c r="F35" s="33" t="s">
        <v>133</v>
      </c>
      <c r="G35" s="33" t="s">
        <v>133</v>
      </c>
      <c r="H35" s="33" t="s">
        <v>133</v>
      </c>
      <c r="I35" s="33" t="s">
        <v>135</v>
      </c>
      <c r="J35" s="44" t="s">
        <v>159</v>
      </c>
      <c r="K35" s="368" t="s">
        <v>160</v>
      </c>
      <c r="L35" s="44" t="s">
        <v>446</v>
      </c>
      <c r="M35" s="44">
        <v>1</v>
      </c>
      <c r="N35" s="368" t="s">
        <v>279</v>
      </c>
      <c r="O35" s="44">
        <v>1</v>
      </c>
      <c r="P35" s="383" t="s">
        <v>145</v>
      </c>
      <c r="Q35" s="48">
        <v>24000</v>
      </c>
      <c r="R35" s="48">
        <v>24000</v>
      </c>
      <c r="S35" s="122">
        <v>24000</v>
      </c>
      <c r="T35" s="122"/>
      <c r="U35" s="149">
        <f t="shared" si="0"/>
        <v>72000</v>
      </c>
      <c r="V35" s="122"/>
      <c r="W35" s="45"/>
      <c r="X35" s="364" t="s">
        <v>130</v>
      </c>
      <c r="Y35" s="364" t="s">
        <v>131</v>
      </c>
      <c r="Z35" s="123"/>
    </row>
    <row r="36" spans="1:26" s="118" customFormat="1" ht="68.25" customHeight="1" x14ac:dyDescent="0.2">
      <c r="A36" s="366" t="s">
        <v>693</v>
      </c>
      <c r="B36" s="121" t="s">
        <v>132</v>
      </c>
      <c r="C36" s="33">
        <v>2024</v>
      </c>
      <c r="D36" s="33">
        <v>2024</v>
      </c>
      <c r="E36" s="33" t="s">
        <v>133</v>
      </c>
      <c r="F36" s="33" t="s">
        <v>133</v>
      </c>
      <c r="G36" s="33" t="s">
        <v>133</v>
      </c>
      <c r="H36" s="33" t="s">
        <v>133</v>
      </c>
      <c r="I36" s="33" t="s">
        <v>135</v>
      </c>
      <c r="J36" s="44" t="s">
        <v>159</v>
      </c>
      <c r="K36" s="368" t="s">
        <v>160</v>
      </c>
      <c r="L36" s="44" t="s">
        <v>811</v>
      </c>
      <c r="M36" s="44"/>
      <c r="N36" s="368" t="s">
        <v>279</v>
      </c>
      <c r="O36" s="44"/>
      <c r="P36" s="383"/>
      <c r="Q36" s="48">
        <v>500</v>
      </c>
      <c r="R36" s="48">
        <v>500</v>
      </c>
      <c r="S36" s="122">
        <v>500</v>
      </c>
      <c r="T36" s="122"/>
      <c r="U36" s="149">
        <f t="shared" si="0"/>
        <v>1500</v>
      </c>
      <c r="V36" s="122"/>
      <c r="W36" s="45"/>
      <c r="X36" s="364" t="s">
        <v>130</v>
      </c>
      <c r="Y36" s="364"/>
      <c r="Z36" s="123"/>
    </row>
    <row r="37" spans="1:26" s="118" customFormat="1" ht="68.25" customHeight="1" x14ac:dyDescent="0.2">
      <c r="A37" s="366" t="s">
        <v>694</v>
      </c>
      <c r="B37" s="121" t="s">
        <v>132</v>
      </c>
      <c r="C37" s="33">
        <v>2024</v>
      </c>
      <c r="D37" s="33">
        <v>2024</v>
      </c>
      <c r="E37" s="33" t="s">
        <v>133</v>
      </c>
      <c r="F37" s="33" t="s">
        <v>133</v>
      </c>
      <c r="G37" s="33" t="s">
        <v>133</v>
      </c>
      <c r="H37" s="33" t="s">
        <v>133</v>
      </c>
      <c r="I37" s="33" t="s">
        <v>135</v>
      </c>
      <c r="J37" s="44" t="s">
        <v>159</v>
      </c>
      <c r="K37" s="368" t="s">
        <v>160</v>
      </c>
      <c r="L37" s="44" t="s">
        <v>447</v>
      </c>
      <c r="M37" s="44">
        <v>1</v>
      </c>
      <c r="N37" s="368" t="s">
        <v>3</v>
      </c>
      <c r="O37" s="44">
        <v>1</v>
      </c>
      <c r="P37" s="383" t="s">
        <v>145</v>
      </c>
      <c r="Q37" s="48">
        <v>640</v>
      </c>
      <c r="R37" s="48">
        <v>640</v>
      </c>
      <c r="S37" s="122">
        <v>640</v>
      </c>
      <c r="T37" s="122"/>
      <c r="U37" s="149">
        <f t="shared" si="0"/>
        <v>1920</v>
      </c>
      <c r="V37" s="122"/>
      <c r="W37" s="45"/>
      <c r="X37" s="364" t="s">
        <v>130</v>
      </c>
      <c r="Y37" s="364" t="s">
        <v>131</v>
      </c>
      <c r="Z37" s="123"/>
    </row>
    <row r="38" spans="1:26" s="118" customFormat="1" ht="68.25" customHeight="1" x14ac:dyDescent="0.2">
      <c r="A38" s="366" t="s">
        <v>695</v>
      </c>
      <c r="B38" s="121" t="s">
        <v>132</v>
      </c>
      <c r="C38" s="33">
        <v>2024</v>
      </c>
      <c r="D38" s="33">
        <v>2024</v>
      </c>
      <c r="E38" s="33" t="s">
        <v>133</v>
      </c>
      <c r="F38" s="33" t="s">
        <v>133</v>
      </c>
      <c r="G38" s="33" t="s">
        <v>133</v>
      </c>
      <c r="H38" s="33" t="s">
        <v>133</v>
      </c>
      <c r="I38" s="33" t="s">
        <v>135</v>
      </c>
      <c r="J38" s="44" t="s">
        <v>159</v>
      </c>
      <c r="K38" s="368" t="s">
        <v>160</v>
      </c>
      <c r="L38" s="44" t="s">
        <v>448</v>
      </c>
      <c r="M38" s="44">
        <v>1</v>
      </c>
      <c r="N38" s="368" t="s">
        <v>4</v>
      </c>
      <c r="O38" s="44">
        <v>1</v>
      </c>
      <c r="P38" s="383" t="s">
        <v>145</v>
      </c>
      <c r="Q38" s="48">
        <v>13300</v>
      </c>
      <c r="R38" s="48">
        <v>13300</v>
      </c>
      <c r="S38" s="122">
        <v>13300</v>
      </c>
      <c r="T38" s="122"/>
      <c r="U38" s="149">
        <f t="shared" si="0"/>
        <v>39900</v>
      </c>
      <c r="V38" s="122"/>
      <c r="W38" s="45"/>
      <c r="X38" s="364" t="s">
        <v>130</v>
      </c>
      <c r="Y38" s="364" t="s">
        <v>131</v>
      </c>
      <c r="Z38" s="123"/>
    </row>
    <row r="39" spans="1:26" s="118" customFormat="1" ht="68.25" customHeight="1" x14ac:dyDescent="0.2">
      <c r="A39" s="366" t="s">
        <v>696</v>
      </c>
      <c r="B39" s="121" t="s">
        <v>132</v>
      </c>
      <c r="C39" s="33">
        <v>2024</v>
      </c>
      <c r="D39" s="33">
        <v>2024</v>
      </c>
      <c r="E39" s="33" t="s">
        <v>133</v>
      </c>
      <c r="F39" s="33" t="s">
        <v>133</v>
      </c>
      <c r="G39" s="33" t="s">
        <v>133</v>
      </c>
      <c r="H39" s="33" t="s">
        <v>133</v>
      </c>
      <c r="I39" s="33" t="s">
        <v>135</v>
      </c>
      <c r="J39" s="44" t="s">
        <v>159</v>
      </c>
      <c r="K39" s="368" t="s">
        <v>160</v>
      </c>
      <c r="L39" s="44" t="s">
        <v>812</v>
      </c>
      <c r="M39" s="44"/>
      <c r="N39" s="368" t="s">
        <v>3</v>
      </c>
      <c r="O39" s="44"/>
      <c r="P39" s="383"/>
      <c r="Q39" s="48">
        <v>11900</v>
      </c>
      <c r="R39" s="48">
        <v>11900</v>
      </c>
      <c r="S39" s="122">
        <v>11900</v>
      </c>
      <c r="T39" s="122"/>
      <c r="U39" s="149">
        <f t="shared" si="0"/>
        <v>35700</v>
      </c>
      <c r="V39" s="122"/>
      <c r="W39" s="45"/>
      <c r="X39" s="364" t="s">
        <v>130</v>
      </c>
      <c r="Y39" s="364" t="s">
        <v>131</v>
      </c>
      <c r="Z39" s="123"/>
    </row>
    <row r="40" spans="1:26" s="118" customFormat="1" ht="68.25" customHeight="1" x14ac:dyDescent="0.2">
      <c r="A40" s="366" t="s">
        <v>697</v>
      </c>
      <c r="B40" s="121" t="s">
        <v>132</v>
      </c>
      <c r="C40" s="33">
        <v>2024</v>
      </c>
      <c r="D40" s="33">
        <v>2024</v>
      </c>
      <c r="E40" s="33" t="s">
        <v>133</v>
      </c>
      <c r="F40" s="33" t="s">
        <v>133</v>
      </c>
      <c r="G40" s="33" t="s">
        <v>133</v>
      </c>
      <c r="H40" s="33" t="s">
        <v>133</v>
      </c>
      <c r="I40" s="33" t="s">
        <v>135</v>
      </c>
      <c r="J40" s="44" t="s">
        <v>159</v>
      </c>
      <c r="K40" s="368" t="s">
        <v>160</v>
      </c>
      <c r="L40" s="44" t="s">
        <v>451</v>
      </c>
      <c r="M40" s="44">
        <v>1</v>
      </c>
      <c r="N40" s="368" t="s">
        <v>138</v>
      </c>
      <c r="O40" s="44">
        <v>1</v>
      </c>
      <c r="P40" s="383" t="s">
        <v>145</v>
      </c>
      <c r="Q40" s="48">
        <v>5600</v>
      </c>
      <c r="R40" s="48">
        <v>5600</v>
      </c>
      <c r="S40" s="122">
        <v>5600</v>
      </c>
      <c r="T40" s="122"/>
      <c r="U40" s="149">
        <f>SUM(Q40:T40)</f>
        <v>16800</v>
      </c>
      <c r="V40" s="122"/>
      <c r="W40" s="45"/>
      <c r="X40" s="364" t="s">
        <v>130</v>
      </c>
      <c r="Y40" s="364" t="s">
        <v>131</v>
      </c>
      <c r="Z40" s="123"/>
    </row>
    <row r="41" spans="1:26" s="118" customFormat="1" ht="68.25" customHeight="1" x14ac:dyDescent="0.2">
      <c r="A41" s="366" t="s">
        <v>698</v>
      </c>
      <c r="B41" s="121" t="s">
        <v>132</v>
      </c>
      <c r="C41" s="33">
        <v>2024</v>
      </c>
      <c r="D41" s="33">
        <v>2024</v>
      </c>
      <c r="E41" s="33" t="s">
        <v>133</v>
      </c>
      <c r="F41" s="33" t="s">
        <v>133</v>
      </c>
      <c r="G41" s="33" t="s">
        <v>133</v>
      </c>
      <c r="H41" s="33" t="s">
        <v>133</v>
      </c>
      <c r="I41" s="33" t="s">
        <v>135</v>
      </c>
      <c r="J41" s="44" t="s">
        <v>159</v>
      </c>
      <c r="K41" s="368" t="s">
        <v>160</v>
      </c>
      <c r="L41" s="44" t="s">
        <v>449</v>
      </c>
      <c r="M41" s="44">
        <v>1</v>
      </c>
      <c r="N41" s="368" t="s">
        <v>4</v>
      </c>
      <c r="O41" s="44">
        <v>1</v>
      </c>
      <c r="P41" s="383" t="s">
        <v>145</v>
      </c>
      <c r="Q41" s="48">
        <v>565</v>
      </c>
      <c r="R41" s="48">
        <v>565</v>
      </c>
      <c r="S41" s="122">
        <v>565</v>
      </c>
      <c r="T41" s="122"/>
      <c r="U41" s="149">
        <f t="shared" si="0"/>
        <v>1695</v>
      </c>
      <c r="V41" s="122"/>
      <c r="W41" s="45"/>
      <c r="X41" s="364" t="s">
        <v>130</v>
      </c>
      <c r="Y41" s="364" t="s">
        <v>131</v>
      </c>
      <c r="Z41" s="123"/>
    </row>
    <row r="42" spans="1:26" s="118" customFormat="1" ht="68.25" customHeight="1" x14ac:dyDescent="0.2">
      <c r="A42" s="366" t="s">
        <v>699</v>
      </c>
      <c r="B42" s="121" t="s">
        <v>132</v>
      </c>
      <c r="C42" s="33">
        <v>2024</v>
      </c>
      <c r="D42" s="33">
        <v>2024</v>
      </c>
      <c r="E42" s="33" t="s">
        <v>133</v>
      </c>
      <c r="F42" s="33" t="s">
        <v>133</v>
      </c>
      <c r="G42" s="33" t="s">
        <v>133</v>
      </c>
      <c r="H42" s="33" t="s">
        <v>133</v>
      </c>
      <c r="I42" s="33" t="s">
        <v>135</v>
      </c>
      <c r="J42" s="44" t="s">
        <v>159</v>
      </c>
      <c r="K42" s="368" t="s">
        <v>160</v>
      </c>
      <c r="L42" s="44" t="s">
        <v>452</v>
      </c>
      <c r="M42" s="44">
        <v>1</v>
      </c>
      <c r="N42" s="368" t="s">
        <v>4</v>
      </c>
      <c r="O42" s="44">
        <v>1</v>
      </c>
      <c r="P42" s="383" t="s">
        <v>145</v>
      </c>
      <c r="Q42" s="48">
        <v>2080</v>
      </c>
      <c r="R42" s="48">
        <v>2080</v>
      </c>
      <c r="S42" s="122">
        <v>2080</v>
      </c>
      <c r="T42" s="122"/>
      <c r="U42" s="149">
        <f>SUM(Q42:T42)</f>
        <v>6240</v>
      </c>
      <c r="V42" s="122"/>
      <c r="W42" s="45"/>
      <c r="X42" s="364" t="s">
        <v>130</v>
      </c>
      <c r="Y42" s="364" t="s">
        <v>131</v>
      </c>
      <c r="Z42" s="123"/>
    </row>
    <row r="43" spans="1:26" s="118" customFormat="1" ht="68.25" customHeight="1" x14ac:dyDescent="0.2">
      <c r="A43" s="366" t="s">
        <v>700</v>
      </c>
      <c r="B43" s="121" t="s">
        <v>132</v>
      </c>
      <c r="C43" s="33">
        <v>2024</v>
      </c>
      <c r="D43" s="33">
        <v>2024</v>
      </c>
      <c r="E43" s="33" t="s">
        <v>133</v>
      </c>
      <c r="F43" s="33" t="s">
        <v>133</v>
      </c>
      <c r="G43" s="33" t="s">
        <v>133</v>
      </c>
      <c r="H43" s="33" t="s">
        <v>133</v>
      </c>
      <c r="I43" s="33" t="s">
        <v>135</v>
      </c>
      <c r="J43" s="44" t="s">
        <v>159</v>
      </c>
      <c r="K43" s="368" t="s">
        <v>160</v>
      </c>
      <c r="L43" s="44" t="s">
        <v>453</v>
      </c>
      <c r="M43" s="44">
        <v>1</v>
      </c>
      <c r="N43" s="368" t="s">
        <v>279</v>
      </c>
      <c r="O43" s="44">
        <v>1</v>
      </c>
      <c r="P43" s="383" t="s">
        <v>145</v>
      </c>
      <c r="Q43" s="48">
        <v>6500</v>
      </c>
      <c r="R43" s="48">
        <v>6500</v>
      </c>
      <c r="S43" s="122">
        <v>6500</v>
      </c>
      <c r="T43" s="122"/>
      <c r="U43" s="149">
        <f>SUM(Q43:T43)</f>
        <v>19500</v>
      </c>
      <c r="V43" s="122"/>
      <c r="W43" s="45"/>
      <c r="X43" s="364" t="s">
        <v>130</v>
      </c>
      <c r="Y43" s="364" t="s">
        <v>131</v>
      </c>
      <c r="Z43" s="123"/>
    </row>
    <row r="44" spans="1:26" s="118" customFormat="1" ht="68.25" customHeight="1" x14ac:dyDescent="0.2">
      <c r="A44" s="366" t="s">
        <v>701</v>
      </c>
      <c r="B44" s="121" t="s">
        <v>132</v>
      </c>
      <c r="C44" s="33">
        <v>2024</v>
      </c>
      <c r="D44" s="33">
        <v>2024</v>
      </c>
      <c r="E44" s="33" t="s">
        <v>133</v>
      </c>
      <c r="F44" s="33" t="s">
        <v>133</v>
      </c>
      <c r="G44" s="33" t="s">
        <v>133</v>
      </c>
      <c r="H44" s="33" t="s">
        <v>133</v>
      </c>
      <c r="I44" s="33" t="s">
        <v>135</v>
      </c>
      <c r="J44" s="44" t="s">
        <v>159</v>
      </c>
      <c r="K44" s="368" t="s">
        <v>160</v>
      </c>
      <c r="L44" s="44" t="s">
        <v>450</v>
      </c>
      <c r="M44" s="44">
        <v>1</v>
      </c>
      <c r="N44" s="368" t="s">
        <v>4</v>
      </c>
      <c r="O44" s="44">
        <v>1</v>
      </c>
      <c r="P44" s="383" t="s">
        <v>145</v>
      </c>
      <c r="Q44" s="48">
        <v>30400</v>
      </c>
      <c r="R44" s="48">
        <v>30400</v>
      </c>
      <c r="S44" s="122">
        <v>30400</v>
      </c>
      <c r="T44" s="122"/>
      <c r="U44" s="149">
        <f t="shared" si="0"/>
        <v>91200</v>
      </c>
      <c r="V44" s="122"/>
      <c r="W44" s="45"/>
      <c r="X44" s="364" t="s">
        <v>130</v>
      </c>
      <c r="Y44" s="364" t="s">
        <v>131</v>
      </c>
      <c r="Z44" s="123"/>
    </row>
    <row r="45" spans="1:26" s="118" customFormat="1" ht="68.25" customHeight="1" x14ac:dyDescent="0.2">
      <c r="A45" s="366" t="s">
        <v>702</v>
      </c>
      <c r="B45" s="121" t="s">
        <v>132</v>
      </c>
      <c r="C45" s="33">
        <v>2024</v>
      </c>
      <c r="D45" s="33">
        <v>2024</v>
      </c>
      <c r="E45" s="33" t="s">
        <v>133</v>
      </c>
      <c r="F45" s="33" t="s">
        <v>133</v>
      </c>
      <c r="G45" s="33" t="s">
        <v>133</v>
      </c>
      <c r="H45" s="33" t="s">
        <v>133</v>
      </c>
      <c r="I45" s="33" t="s">
        <v>135</v>
      </c>
      <c r="J45" s="44" t="s">
        <v>159</v>
      </c>
      <c r="K45" s="368" t="s">
        <v>160</v>
      </c>
      <c r="L45" s="44" t="s">
        <v>827</v>
      </c>
      <c r="M45" s="44"/>
      <c r="N45" s="368" t="s">
        <v>657</v>
      </c>
      <c r="O45" s="44"/>
      <c r="P45" s="383"/>
      <c r="Q45" s="48"/>
      <c r="R45" s="48">
        <v>11600</v>
      </c>
      <c r="S45" s="122">
        <v>11600</v>
      </c>
      <c r="T45" s="122"/>
      <c r="U45" s="149">
        <f t="shared" si="0"/>
        <v>23200</v>
      </c>
      <c r="V45" s="122"/>
      <c r="W45" s="45"/>
      <c r="X45" s="364" t="s">
        <v>130</v>
      </c>
      <c r="Y45" s="364" t="s">
        <v>131</v>
      </c>
      <c r="Z45" s="123"/>
    </row>
    <row r="46" spans="1:26" s="118" customFormat="1" ht="68.25" customHeight="1" x14ac:dyDescent="0.2">
      <c r="A46" s="366" t="s">
        <v>703</v>
      </c>
      <c r="B46" s="121" t="s">
        <v>132</v>
      </c>
      <c r="C46" s="33">
        <v>2024</v>
      </c>
      <c r="D46" s="33">
        <v>2024</v>
      </c>
      <c r="E46" s="33" t="s">
        <v>133</v>
      </c>
      <c r="F46" s="33" t="s">
        <v>133</v>
      </c>
      <c r="G46" s="33" t="s">
        <v>133</v>
      </c>
      <c r="H46" s="33" t="s">
        <v>133</v>
      </c>
      <c r="I46" s="33" t="s">
        <v>135</v>
      </c>
      <c r="J46" s="44" t="s">
        <v>159</v>
      </c>
      <c r="K46" s="368" t="s">
        <v>160</v>
      </c>
      <c r="L46" s="44" t="s">
        <v>456</v>
      </c>
      <c r="M46" s="44"/>
      <c r="N46" s="368" t="s">
        <v>3</v>
      </c>
      <c r="O46" s="44"/>
      <c r="P46" s="383"/>
      <c r="Q46" s="48">
        <v>1000</v>
      </c>
      <c r="R46" s="48">
        <v>1000</v>
      </c>
      <c r="S46" s="122">
        <v>1000</v>
      </c>
      <c r="T46" s="122"/>
      <c r="U46" s="149">
        <f t="shared" si="0"/>
        <v>3000</v>
      </c>
      <c r="V46" s="122"/>
      <c r="W46" s="45"/>
      <c r="X46" s="364" t="s">
        <v>130</v>
      </c>
      <c r="Y46" s="364" t="s">
        <v>131</v>
      </c>
      <c r="Z46" s="123"/>
    </row>
    <row r="47" spans="1:26" s="118" customFormat="1" ht="68.25" customHeight="1" x14ac:dyDescent="0.2">
      <c r="A47" s="366" t="s">
        <v>704</v>
      </c>
      <c r="B47" s="121" t="s">
        <v>132</v>
      </c>
      <c r="C47" s="33">
        <v>2024</v>
      </c>
      <c r="D47" s="33">
        <v>2024</v>
      </c>
      <c r="E47" s="33" t="s">
        <v>133</v>
      </c>
      <c r="F47" s="33" t="s">
        <v>133</v>
      </c>
      <c r="G47" s="33" t="s">
        <v>133</v>
      </c>
      <c r="H47" s="33" t="s">
        <v>133</v>
      </c>
      <c r="I47" s="33" t="s">
        <v>135</v>
      </c>
      <c r="J47" s="44" t="s">
        <v>159</v>
      </c>
      <c r="K47" s="368" t="s">
        <v>160</v>
      </c>
      <c r="L47" s="44" t="s">
        <v>454</v>
      </c>
      <c r="M47" s="44">
        <v>1</v>
      </c>
      <c r="N47" s="368" t="s">
        <v>279</v>
      </c>
      <c r="O47" s="44">
        <v>1</v>
      </c>
      <c r="P47" s="383" t="s">
        <v>145</v>
      </c>
      <c r="Q47" s="48">
        <v>15000</v>
      </c>
      <c r="R47" s="48">
        <v>15000</v>
      </c>
      <c r="S47" s="122">
        <v>15000</v>
      </c>
      <c r="T47" s="122"/>
      <c r="U47" s="149">
        <f t="shared" si="0"/>
        <v>45000</v>
      </c>
      <c r="V47" s="122"/>
      <c r="W47" s="45"/>
      <c r="X47" s="364" t="s">
        <v>130</v>
      </c>
      <c r="Y47" s="364" t="s">
        <v>131</v>
      </c>
      <c r="Z47" s="123"/>
    </row>
    <row r="48" spans="1:26" ht="38.25" customHeight="1" x14ac:dyDescent="0.2">
      <c r="A48" s="366" t="s">
        <v>705</v>
      </c>
      <c r="B48" s="121" t="s">
        <v>132</v>
      </c>
      <c r="C48" s="33">
        <v>2024</v>
      </c>
      <c r="D48" s="33">
        <v>2024</v>
      </c>
      <c r="E48" s="33" t="s">
        <v>133</v>
      </c>
      <c r="F48" s="33" t="s">
        <v>133</v>
      </c>
      <c r="G48" s="33" t="s">
        <v>133</v>
      </c>
      <c r="H48" s="33" t="s">
        <v>133</v>
      </c>
      <c r="I48" s="33" t="s">
        <v>135</v>
      </c>
      <c r="J48" s="44" t="s">
        <v>159</v>
      </c>
      <c r="K48" s="368" t="s">
        <v>163</v>
      </c>
      <c r="L48" s="34" t="s">
        <v>813</v>
      </c>
      <c r="M48" s="34">
        <v>1</v>
      </c>
      <c r="N48" s="368" t="s">
        <v>4</v>
      </c>
      <c r="O48" s="34">
        <v>1</v>
      </c>
      <c r="P48" s="383" t="s">
        <v>134</v>
      </c>
      <c r="Q48" s="47">
        <v>1920</v>
      </c>
      <c r="R48" s="47">
        <v>1920</v>
      </c>
      <c r="S48" s="30">
        <v>1920</v>
      </c>
      <c r="T48" s="30"/>
      <c r="U48" s="149">
        <f>SUM(Q48:T48)</f>
        <v>5760</v>
      </c>
      <c r="V48" s="30"/>
      <c r="W48" s="33"/>
      <c r="X48" s="364" t="s">
        <v>130</v>
      </c>
      <c r="Y48" s="364" t="s">
        <v>131</v>
      </c>
      <c r="Z48" s="35"/>
    </row>
    <row r="49" spans="1:26" ht="38.25" customHeight="1" x14ac:dyDescent="0.2">
      <c r="A49" s="366" t="s">
        <v>706</v>
      </c>
      <c r="B49" s="121" t="s">
        <v>132</v>
      </c>
      <c r="C49" s="33">
        <v>2024</v>
      </c>
      <c r="D49" s="33">
        <v>2024</v>
      </c>
      <c r="E49" s="33" t="s">
        <v>133</v>
      </c>
      <c r="F49" s="33" t="s">
        <v>133</v>
      </c>
      <c r="G49" s="33" t="s">
        <v>133</v>
      </c>
      <c r="H49" s="33" t="s">
        <v>133</v>
      </c>
      <c r="I49" s="33" t="s">
        <v>135</v>
      </c>
      <c r="J49" s="44" t="s">
        <v>159</v>
      </c>
      <c r="K49" s="368" t="s">
        <v>161</v>
      </c>
      <c r="L49" s="34" t="s">
        <v>162</v>
      </c>
      <c r="M49" s="34">
        <v>1</v>
      </c>
      <c r="N49" s="368" t="s">
        <v>657</v>
      </c>
      <c r="O49" s="34">
        <v>1</v>
      </c>
      <c r="P49" s="383" t="s">
        <v>134</v>
      </c>
      <c r="Q49" s="47">
        <v>80500</v>
      </c>
      <c r="R49" s="47">
        <v>80500</v>
      </c>
      <c r="S49" s="30">
        <v>80500</v>
      </c>
      <c r="T49" s="30"/>
      <c r="U49" s="149">
        <f t="shared" si="0"/>
        <v>241500</v>
      </c>
      <c r="V49" s="30"/>
      <c r="W49" s="33"/>
      <c r="X49" s="364" t="s">
        <v>130</v>
      </c>
      <c r="Y49" s="364" t="s">
        <v>131</v>
      </c>
      <c r="Z49" s="35"/>
    </row>
    <row r="50" spans="1:26" ht="38.25" customHeight="1" x14ac:dyDescent="0.2">
      <c r="A50" s="366" t="s">
        <v>707</v>
      </c>
      <c r="B50" s="121" t="s">
        <v>132</v>
      </c>
      <c r="C50" s="33">
        <v>2024</v>
      </c>
      <c r="D50" s="33">
        <v>2024</v>
      </c>
      <c r="E50" s="33" t="s">
        <v>133</v>
      </c>
      <c r="F50" s="33" t="s">
        <v>133</v>
      </c>
      <c r="G50" s="33" t="s">
        <v>133</v>
      </c>
      <c r="H50" s="33" t="s">
        <v>133</v>
      </c>
      <c r="I50" s="33" t="s">
        <v>135</v>
      </c>
      <c r="J50" s="44" t="s">
        <v>159</v>
      </c>
      <c r="K50" s="368"/>
      <c r="L50" s="34" t="s">
        <v>815</v>
      </c>
      <c r="M50" s="34"/>
      <c r="N50" s="368" t="s">
        <v>269</v>
      </c>
      <c r="O50" s="34"/>
      <c r="P50" s="383"/>
      <c r="Q50" s="47">
        <v>10000</v>
      </c>
      <c r="R50" s="47">
        <v>10000</v>
      </c>
      <c r="S50" s="30">
        <v>10000</v>
      </c>
      <c r="T50" s="30"/>
      <c r="U50" s="149">
        <f t="shared" si="0"/>
        <v>30000</v>
      </c>
      <c r="V50" s="30"/>
      <c r="W50" s="33"/>
      <c r="X50" s="364" t="s">
        <v>130</v>
      </c>
      <c r="Y50" s="364" t="s">
        <v>131</v>
      </c>
      <c r="Z50" s="35"/>
    </row>
    <row r="51" spans="1:26" ht="38.25" customHeight="1" x14ac:dyDescent="0.25">
      <c r="A51" s="366" t="s">
        <v>708</v>
      </c>
      <c r="B51" s="121" t="s">
        <v>132</v>
      </c>
      <c r="C51" s="33">
        <v>2024</v>
      </c>
      <c r="D51" s="33">
        <v>2024</v>
      </c>
      <c r="E51" s="33" t="s">
        <v>133</v>
      </c>
      <c r="F51" s="33" t="s">
        <v>133</v>
      </c>
      <c r="G51" s="33" t="s">
        <v>133</v>
      </c>
      <c r="H51" s="33" t="s">
        <v>133</v>
      </c>
      <c r="I51" s="33" t="s">
        <v>135</v>
      </c>
      <c r="J51" s="44" t="s">
        <v>159</v>
      </c>
      <c r="K51" s="371" t="s">
        <v>189</v>
      </c>
      <c r="L51" s="34" t="s">
        <v>190</v>
      </c>
      <c r="M51" s="34">
        <v>1</v>
      </c>
      <c r="N51" s="368" t="s">
        <v>269</v>
      </c>
      <c r="O51" s="34">
        <v>1</v>
      </c>
      <c r="P51" s="383" t="s">
        <v>134</v>
      </c>
      <c r="Q51" s="47">
        <v>4000</v>
      </c>
      <c r="R51" s="47">
        <v>4000</v>
      </c>
      <c r="S51" s="30">
        <v>1700</v>
      </c>
      <c r="T51" s="30"/>
      <c r="U51" s="149">
        <f>SUM(Q51:T51)</f>
        <v>9700</v>
      </c>
      <c r="V51" s="30"/>
      <c r="W51" s="33"/>
      <c r="X51" s="364" t="s">
        <v>130</v>
      </c>
      <c r="Y51" s="364" t="s">
        <v>131</v>
      </c>
      <c r="Z51" s="35"/>
    </row>
    <row r="52" spans="1:26" ht="38.25" customHeight="1" x14ac:dyDescent="0.25">
      <c r="A52" s="366" t="s">
        <v>709</v>
      </c>
      <c r="B52" s="121" t="s">
        <v>132</v>
      </c>
      <c r="C52" s="33">
        <v>2024</v>
      </c>
      <c r="D52" s="33">
        <v>2024</v>
      </c>
      <c r="E52" s="33" t="s">
        <v>133</v>
      </c>
      <c r="F52" s="33" t="s">
        <v>133</v>
      </c>
      <c r="G52" s="33" t="s">
        <v>133</v>
      </c>
      <c r="H52" s="33" t="s">
        <v>133</v>
      </c>
      <c r="I52" s="33" t="s">
        <v>135</v>
      </c>
      <c r="J52" s="44" t="s">
        <v>159</v>
      </c>
      <c r="K52" s="371"/>
      <c r="L52" s="34" t="s">
        <v>817</v>
      </c>
      <c r="M52" s="34"/>
      <c r="N52" s="368" t="s">
        <v>4</v>
      </c>
      <c r="O52" s="34"/>
      <c r="P52" s="383"/>
      <c r="Q52" s="47">
        <v>1100</v>
      </c>
      <c r="R52" s="47">
        <v>1100</v>
      </c>
      <c r="S52" s="30">
        <v>1100</v>
      </c>
      <c r="T52" s="30"/>
      <c r="U52" s="149">
        <f>SUM(Q52:T52)</f>
        <v>3300</v>
      </c>
      <c r="V52" s="30"/>
      <c r="W52" s="33"/>
      <c r="X52" s="364" t="s">
        <v>130</v>
      </c>
      <c r="Y52" s="364" t="s">
        <v>131</v>
      </c>
      <c r="Z52" s="35"/>
    </row>
    <row r="53" spans="1:26" ht="38.25" customHeight="1" x14ac:dyDescent="0.2">
      <c r="A53" s="366" t="s">
        <v>710</v>
      </c>
      <c r="B53" s="121" t="s">
        <v>132</v>
      </c>
      <c r="C53" s="33">
        <v>2024</v>
      </c>
      <c r="D53" s="33">
        <v>2024</v>
      </c>
      <c r="E53" s="33" t="s">
        <v>133</v>
      </c>
      <c r="F53" s="33" t="s">
        <v>133</v>
      </c>
      <c r="G53" s="33" t="s">
        <v>133</v>
      </c>
      <c r="H53" s="33" t="s">
        <v>133</v>
      </c>
      <c r="I53" s="33" t="s">
        <v>135</v>
      </c>
      <c r="J53" s="44" t="s">
        <v>159</v>
      </c>
      <c r="K53" s="368" t="s">
        <v>160</v>
      </c>
      <c r="L53" s="34" t="s">
        <v>826</v>
      </c>
      <c r="M53" s="34"/>
      <c r="N53" s="368" t="s">
        <v>657</v>
      </c>
      <c r="O53" s="34"/>
      <c r="P53" s="383"/>
      <c r="Q53" s="47">
        <v>250000</v>
      </c>
      <c r="R53" s="47">
        <v>0</v>
      </c>
      <c r="S53" s="30">
        <v>0</v>
      </c>
      <c r="T53" s="30"/>
      <c r="U53" s="149">
        <f>SUM(Q53:T53)</f>
        <v>250000</v>
      </c>
      <c r="V53" s="30"/>
      <c r="W53" s="33"/>
      <c r="X53" s="364" t="s">
        <v>130</v>
      </c>
      <c r="Y53" s="364" t="s">
        <v>131</v>
      </c>
      <c r="Z53" s="35"/>
    </row>
    <row r="54" spans="1:26" ht="38.25" customHeight="1" x14ac:dyDescent="0.2">
      <c r="A54" s="366" t="s">
        <v>711</v>
      </c>
      <c r="B54" s="121" t="s">
        <v>132</v>
      </c>
      <c r="C54" s="33">
        <v>2024</v>
      </c>
      <c r="D54" s="33">
        <v>2024</v>
      </c>
      <c r="E54" s="33" t="s">
        <v>133</v>
      </c>
      <c r="F54" s="33" t="s">
        <v>133</v>
      </c>
      <c r="G54" s="33" t="s">
        <v>133</v>
      </c>
      <c r="H54" s="33" t="s">
        <v>133</v>
      </c>
      <c r="I54" s="33" t="s">
        <v>135</v>
      </c>
      <c r="J54" s="44" t="s">
        <v>159</v>
      </c>
      <c r="K54" s="368" t="s">
        <v>160</v>
      </c>
      <c r="L54" s="34" t="s">
        <v>818</v>
      </c>
      <c r="M54" s="34"/>
      <c r="N54" s="368" t="s">
        <v>269</v>
      </c>
      <c r="O54" s="34"/>
      <c r="P54" s="383"/>
      <c r="Q54" s="47">
        <v>75000</v>
      </c>
      <c r="R54" s="47">
        <v>0</v>
      </c>
      <c r="S54" s="30">
        <v>0</v>
      </c>
      <c r="T54" s="30"/>
      <c r="U54" s="149">
        <f>SUM(Q54:T54)</f>
        <v>75000</v>
      </c>
      <c r="V54" s="30"/>
      <c r="W54" s="33"/>
      <c r="X54" s="364" t="s">
        <v>130</v>
      </c>
      <c r="Y54" s="364" t="s">
        <v>131</v>
      </c>
      <c r="Z54" s="35"/>
    </row>
    <row r="55" spans="1:26" ht="38.25" customHeight="1" x14ac:dyDescent="0.2">
      <c r="A55" s="366" t="s">
        <v>712</v>
      </c>
      <c r="B55" s="32" t="s">
        <v>132</v>
      </c>
      <c r="C55" s="33">
        <v>2024</v>
      </c>
      <c r="D55" s="33">
        <v>2024</v>
      </c>
      <c r="E55" s="33" t="s">
        <v>133</v>
      </c>
      <c r="F55" s="33" t="s">
        <v>133</v>
      </c>
      <c r="G55" s="33" t="s">
        <v>133</v>
      </c>
      <c r="H55" s="33" t="s">
        <v>133</v>
      </c>
      <c r="I55" s="33" t="s">
        <v>135</v>
      </c>
      <c r="J55" s="34" t="s">
        <v>151</v>
      </c>
      <c r="K55" s="368" t="s">
        <v>164</v>
      </c>
      <c r="L55" s="34" t="s">
        <v>165</v>
      </c>
      <c r="M55" s="34">
        <v>1</v>
      </c>
      <c r="N55" s="368" t="s">
        <v>657</v>
      </c>
      <c r="O55" s="34">
        <v>1</v>
      </c>
      <c r="P55" s="383" t="s">
        <v>134</v>
      </c>
      <c r="Q55" s="47">
        <v>180</v>
      </c>
      <c r="R55" s="47">
        <v>180</v>
      </c>
      <c r="S55" s="30">
        <v>180</v>
      </c>
      <c r="T55" s="30"/>
      <c r="U55" s="149">
        <f t="shared" si="0"/>
        <v>540</v>
      </c>
      <c r="V55" s="30"/>
      <c r="W55" s="33"/>
      <c r="X55" s="364" t="s">
        <v>130</v>
      </c>
      <c r="Y55" s="364" t="s">
        <v>131</v>
      </c>
      <c r="Z55" s="35"/>
    </row>
    <row r="56" spans="1:26" ht="38.25" customHeight="1" x14ac:dyDescent="0.2">
      <c r="A56" s="366" t="s">
        <v>713</v>
      </c>
      <c r="B56" s="32" t="s">
        <v>132</v>
      </c>
      <c r="C56" s="33">
        <v>2024</v>
      </c>
      <c r="D56" s="33">
        <v>2024</v>
      </c>
      <c r="E56" s="33" t="s">
        <v>133</v>
      </c>
      <c r="F56" s="33" t="s">
        <v>133</v>
      </c>
      <c r="G56" s="33" t="s">
        <v>133</v>
      </c>
      <c r="H56" s="33" t="s">
        <v>133</v>
      </c>
      <c r="I56" s="33" t="s">
        <v>135</v>
      </c>
      <c r="J56" s="34" t="s">
        <v>151</v>
      </c>
      <c r="K56" s="368" t="s">
        <v>166</v>
      </c>
      <c r="L56" s="34" t="s">
        <v>167</v>
      </c>
      <c r="M56" s="34">
        <v>1</v>
      </c>
      <c r="N56" s="368" t="s">
        <v>657</v>
      </c>
      <c r="O56" s="34">
        <v>1</v>
      </c>
      <c r="P56" s="383" t="s">
        <v>134</v>
      </c>
      <c r="Q56" s="47">
        <v>9520</v>
      </c>
      <c r="R56" s="47">
        <v>9520</v>
      </c>
      <c r="S56" s="30">
        <v>9520</v>
      </c>
      <c r="T56" s="30"/>
      <c r="U56" s="149">
        <f t="shared" si="0"/>
        <v>28560</v>
      </c>
      <c r="V56" s="30"/>
      <c r="W56" s="33"/>
      <c r="X56" s="364" t="s">
        <v>130</v>
      </c>
      <c r="Y56" s="364" t="s">
        <v>131</v>
      </c>
      <c r="Z56" s="35"/>
    </row>
    <row r="57" spans="1:26" ht="38.25" customHeight="1" x14ac:dyDescent="0.2">
      <c r="A57" s="366" t="s">
        <v>714</v>
      </c>
      <c r="B57" s="32" t="s">
        <v>132</v>
      </c>
      <c r="C57" s="33">
        <v>2024</v>
      </c>
      <c r="D57" s="33">
        <v>2024</v>
      </c>
      <c r="E57" s="33" t="s">
        <v>133</v>
      </c>
      <c r="F57" s="33" t="s">
        <v>133</v>
      </c>
      <c r="G57" s="33" t="s">
        <v>133</v>
      </c>
      <c r="H57" s="33" t="s">
        <v>133</v>
      </c>
      <c r="I57" s="33" t="s">
        <v>135</v>
      </c>
      <c r="J57" s="34" t="s">
        <v>159</v>
      </c>
      <c r="K57" s="368" t="s">
        <v>168</v>
      </c>
      <c r="L57" s="34" t="s">
        <v>169</v>
      </c>
      <c r="M57" s="34">
        <v>1</v>
      </c>
      <c r="N57" s="368" t="s">
        <v>657</v>
      </c>
      <c r="O57" s="34">
        <v>1</v>
      </c>
      <c r="P57" s="383" t="s">
        <v>134</v>
      </c>
      <c r="Q57" s="47">
        <v>5000</v>
      </c>
      <c r="R57" s="47">
        <v>5000</v>
      </c>
      <c r="S57" s="30">
        <v>5000</v>
      </c>
      <c r="T57" s="30"/>
      <c r="U57" s="149">
        <f t="shared" si="0"/>
        <v>15000</v>
      </c>
      <c r="V57" s="30"/>
      <c r="W57" s="33"/>
      <c r="X57" s="364" t="s">
        <v>130</v>
      </c>
      <c r="Y57" s="364" t="s">
        <v>131</v>
      </c>
      <c r="Z57" s="35"/>
    </row>
    <row r="58" spans="1:26" ht="38.25" customHeight="1" x14ac:dyDescent="0.2">
      <c r="A58" s="366" t="s">
        <v>715</v>
      </c>
      <c r="B58" s="32" t="s">
        <v>132</v>
      </c>
      <c r="C58" s="33">
        <v>2024</v>
      </c>
      <c r="D58" s="33">
        <v>2024</v>
      </c>
      <c r="E58" s="33" t="s">
        <v>133</v>
      </c>
      <c r="F58" s="33" t="s">
        <v>133</v>
      </c>
      <c r="G58" s="33" t="s">
        <v>133</v>
      </c>
      <c r="H58" s="33" t="s">
        <v>133</v>
      </c>
      <c r="I58" s="33" t="s">
        <v>135</v>
      </c>
      <c r="J58" s="34" t="s">
        <v>159</v>
      </c>
      <c r="K58" s="370"/>
      <c r="L58" s="34" t="s">
        <v>819</v>
      </c>
      <c r="M58" s="34"/>
      <c r="N58" s="368" t="s">
        <v>657</v>
      </c>
      <c r="O58" s="34"/>
      <c r="P58" s="383"/>
      <c r="Q58" s="47">
        <v>5000</v>
      </c>
      <c r="R58" s="47">
        <v>5000</v>
      </c>
      <c r="S58" s="30">
        <v>5000</v>
      </c>
      <c r="T58" s="30"/>
      <c r="U58" s="149">
        <f t="shared" si="0"/>
        <v>15000</v>
      </c>
      <c r="V58" s="30"/>
      <c r="W58" s="33"/>
      <c r="X58" s="364" t="s">
        <v>130</v>
      </c>
      <c r="Y58" s="364" t="s">
        <v>131</v>
      </c>
      <c r="Z58" s="35"/>
    </row>
    <row r="59" spans="1:26" ht="38.25" customHeight="1" x14ac:dyDescent="0.2">
      <c r="A59" s="366" t="s">
        <v>716</v>
      </c>
      <c r="B59" s="32" t="s">
        <v>132</v>
      </c>
      <c r="C59" s="33">
        <v>2024</v>
      </c>
      <c r="D59" s="33">
        <v>2024</v>
      </c>
      <c r="E59" s="33" t="s">
        <v>133</v>
      </c>
      <c r="F59" s="33" t="s">
        <v>133</v>
      </c>
      <c r="G59" s="33" t="s">
        <v>133</v>
      </c>
      <c r="H59" s="33" t="s">
        <v>133</v>
      </c>
      <c r="I59" s="33" t="s">
        <v>135</v>
      </c>
      <c r="J59" s="34" t="s">
        <v>159</v>
      </c>
      <c r="K59" s="368" t="s">
        <v>166</v>
      </c>
      <c r="L59" s="34" t="s">
        <v>820</v>
      </c>
      <c r="M59" s="34"/>
      <c r="N59" s="368" t="s">
        <v>657</v>
      </c>
      <c r="O59" s="34"/>
      <c r="P59" s="383"/>
      <c r="Q59" s="47">
        <v>20000</v>
      </c>
      <c r="R59" s="47">
        <v>20000</v>
      </c>
      <c r="S59" s="30">
        <v>20000</v>
      </c>
      <c r="T59" s="30"/>
      <c r="U59" s="149">
        <f t="shared" si="0"/>
        <v>60000</v>
      </c>
      <c r="V59" s="30"/>
      <c r="W59" s="33"/>
      <c r="X59" s="364" t="s">
        <v>130</v>
      </c>
      <c r="Y59" s="364" t="s">
        <v>131</v>
      </c>
      <c r="Z59" s="35"/>
    </row>
    <row r="60" spans="1:26" ht="43.5" customHeight="1" x14ac:dyDescent="0.2">
      <c r="A60" s="366" t="s">
        <v>717</v>
      </c>
      <c r="B60" s="32" t="s">
        <v>132</v>
      </c>
      <c r="C60" s="33">
        <v>2024</v>
      </c>
      <c r="D60" s="33">
        <v>2024</v>
      </c>
      <c r="E60" s="33" t="s">
        <v>133</v>
      </c>
      <c r="F60" s="33" t="s">
        <v>133</v>
      </c>
      <c r="G60" s="33" t="s">
        <v>133</v>
      </c>
      <c r="H60" s="33" t="s">
        <v>133</v>
      </c>
      <c r="I60" s="33" t="s">
        <v>135</v>
      </c>
      <c r="J60" s="34" t="s">
        <v>159</v>
      </c>
      <c r="K60" s="370" t="s">
        <v>170</v>
      </c>
      <c r="L60" s="34" t="s">
        <v>821</v>
      </c>
      <c r="M60" s="34">
        <v>1</v>
      </c>
      <c r="N60" s="368" t="s">
        <v>657</v>
      </c>
      <c r="O60" s="34">
        <v>1</v>
      </c>
      <c r="P60" s="383" t="s">
        <v>145</v>
      </c>
      <c r="Q60" s="47">
        <v>6692</v>
      </c>
      <c r="R60" s="47">
        <v>6786</v>
      </c>
      <c r="S60" s="30">
        <v>6476</v>
      </c>
      <c r="T60" s="30"/>
      <c r="U60" s="149">
        <f t="shared" si="0"/>
        <v>19954</v>
      </c>
      <c r="V60" s="30"/>
      <c r="W60" s="33"/>
      <c r="X60" s="364" t="s">
        <v>130</v>
      </c>
      <c r="Y60" s="364" t="s">
        <v>131</v>
      </c>
      <c r="Z60" s="35"/>
    </row>
    <row r="61" spans="1:26" ht="38.25" customHeight="1" x14ac:dyDescent="0.2">
      <c r="A61" s="366" t="s">
        <v>718</v>
      </c>
      <c r="B61" s="32" t="s">
        <v>132</v>
      </c>
      <c r="C61" s="33">
        <v>2024</v>
      </c>
      <c r="D61" s="33">
        <v>2024</v>
      </c>
      <c r="E61" s="33" t="s">
        <v>133</v>
      </c>
      <c r="F61" s="33" t="s">
        <v>133</v>
      </c>
      <c r="G61" s="33" t="s">
        <v>133</v>
      </c>
      <c r="H61" s="33" t="s">
        <v>133</v>
      </c>
      <c r="I61" s="33" t="s">
        <v>135</v>
      </c>
      <c r="J61" s="34" t="s">
        <v>159</v>
      </c>
      <c r="K61" s="368" t="s">
        <v>171</v>
      </c>
      <c r="L61" s="34" t="s">
        <v>172</v>
      </c>
      <c r="M61" s="34">
        <v>1</v>
      </c>
      <c r="N61" s="368" t="s">
        <v>3</v>
      </c>
      <c r="O61" s="34">
        <v>1</v>
      </c>
      <c r="P61" s="383" t="s">
        <v>145</v>
      </c>
      <c r="Q61" s="47">
        <v>14900</v>
      </c>
      <c r="R61" s="47">
        <v>14900</v>
      </c>
      <c r="S61" s="30">
        <v>14900</v>
      </c>
      <c r="T61" s="30"/>
      <c r="U61" s="149">
        <f t="shared" si="0"/>
        <v>44700</v>
      </c>
      <c r="V61" s="30"/>
      <c r="W61" s="33"/>
      <c r="X61" s="364" t="s">
        <v>130</v>
      </c>
      <c r="Y61" s="364" t="s">
        <v>131</v>
      </c>
      <c r="Z61" s="35"/>
    </row>
    <row r="62" spans="1:26" ht="38.25" customHeight="1" x14ac:dyDescent="0.2">
      <c r="A62" s="366" t="s">
        <v>719</v>
      </c>
      <c r="B62" s="32" t="s">
        <v>132</v>
      </c>
      <c r="C62" s="33">
        <v>2024</v>
      </c>
      <c r="D62" s="33">
        <v>2024</v>
      </c>
      <c r="E62" s="33" t="s">
        <v>133</v>
      </c>
      <c r="F62" s="33" t="s">
        <v>133</v>
      </c>
      <c r="G62" s="33" t="s">
        <v>133</v>
      </c>
      <c r="H62" s="33" t="s">
        <v>133</v>
      </c>
      <c r="I62" s="33" t="s">
        <v>135</v>
      </c>
      <c r="J62" s="34" t="s">
        <v>159</v>
      </c>
      <c r="K62" s="370" t="s">
        <v>173</v>
      </c>
      <c r="L62" s="34" t="s">
        <v>174</v>
      </c>
      <c r="M62" s="34">
        <v>1</v>
      </c>
      <c r="N62" s="368" t="s">
        <v>657</v>
      </c>
      <c r="O62" s="34">
        <v>1</v>
      </c>
      <c r="P62" s="383" t="s">
        <v>145</v>
      </c>
      <c r="Q62" s="47">
        <v>4640</v>
      </c>
      <c r="R62" s="47">
        <v>4640</v>
      </c>
      <c r="S62" s="30">
        <v>4640</v>
      </c>
      <c r="T62" s="30"/>
      <c r="U62" s="149">
        <f t="shared" si="0"/>
        <v>13920</v>
      </c>
      <c r="V62" s="30"/>
      <c r="W62" s="33"/>
      <c r="X62" s="364" t="s">
        <v>130</v>
      </c>
      <c r="Y62" s="364" t="s">
        <v>131</v>
      </c>
      <c r="Z62" s="35"/>
    </row>
    <row r="63" spans="1:26" ht="38.25" customHeight="1" x14ac:dyDescent="0.2">
      <c r="A63" s="366" t="s">
        <v>720</v>
      </c>
      <c r="B63" s="32" t="s">
        <v>132</v>
      </c>
      <c r="C63" s="33">
        <v>2024</v>
      </c>
      <c r="D63" s="33">
        <v>2024</v>
      </c>
      <c r="E63" s="33" t="s">
        <v>133</v>
      </c>
      <c r="F63" s="33" t="s">
        <v>133</v>
      </c>
      <c r="G63" s="33" t="s">
        <v>133</v>
      </c>
      <c r="H63" s="33" t="s">
        <v>133</v>
      </c>
      <c r="I63" s="33" t="s">
        <v>135</v>
      </c>
      <c r="J63" s="34" t="s">
        <v>159</v>
      </c>
      <c r="K63" s="370" t="s">
        <v>173</v>
      </c>
      <c r="L63" s="34" t="s">
        <v>175</v>
      </c>
      <c r="M63" s="34">
        <v>1</v>
      </c>
      <c r="N63" s="368" t="s">
        <v>657</v>
      </c>
      <c r="O63" s="34">
        <v>1</v>
      </c>
      <c r="P63" s="383" t="s">
        <v>145</v>
      </c>
      <c r="Q63" s="47">
        <v>6240</v>
      </c>
      <c r="R63" s="47">
        <v>6240</v>
      </c>
      <c r="S63" s="30">
        <v>6240</v>
      </c>
      <c r="T63" s="30"/>
      <c r="U63" s="149">
        <f t="shared" si="0"/>
        <v>18720</v>
      </c>
      <c r="V63" s="30"/>
      <c r="W63" s="33"/>
      <c r="X63" s="364" t="s">
        <v>130</v>
      </c>
      <c r="Y63" s="364" t="s">
        <v>131</v>
      </c>
      <c r="Z63" s="35"/>
    </row>
    <row r="64" spans="1:26" ht="38.25" customHeight="1" x14ac:dyDescent="0.2">
      <c r="A64" s="366" t="s">
        <v>721</v>
      </c>
      <c r="B64" s="32" t="s">
        <v>132</v>
      </c>
      <c r="C64" s="33">
        <v>2024</v>
      </c>
      <c r="D64" s="33">
        <v>2024</v>
      </c>
      <c r="E64" s="33" t="s">
        <v>133</v>
      </c>
      <c r="F64" s="33" t="s">
        <v>133</v>
      </c>
      <c r="G64" s="33" t="s">
        <v>133</v>
      </c>
      <c r="H64" s="33" t="s">
        <v>133</v>
      </c>
      <c r="I64" s="33" t="s">
        <v>135</v>
      </c>
      <c r="J64" s="34" t="s">
        <v>159</v>
      </c>
      <c r="K64" s="368" t="s">
        <v>176</v>
      </c>
      <c r="L64" s="34" t="s">
        <v>177</v>
      </c>
      <c r="M64" s="34">
        <v>1</v>
      </c>
      <c r="N64" s="368" t="s">
        <v>657</v>
      </c>
      <c r="O64" s="34">
        <v>1</v>
      </c>
      <c r="P64" s="383" t="s">
        <v>145</v>
      </c>
      <c r="Q64" s="47">
        <v>4680</v>
      </c>
      <c r="R64" s="47">
        <v>4680</v>
      </c>
      <c r="S64" s="30">
        <v>4680</v>
      </c>
      <c r="T64" s="30"/>
      <c r="U64" s="149">
        <f t="shared" si="0"/>
        <v>14040</v>
      </c>
      <c r="V64" s="30"/>
      <c r="W64" s="33"/>
      <c r="X64" s="364" t="s">
        <v>130</v>
      </c>
      <c r="Y64" s="364" t="s">
        <v>131</v>
      </c>
      <c r="Z64" s="35"/>
    </row>
    <row r="65" spans="1:26" ht="38.25" customHeight="1" x14ac:dyDescent="0.2">
      <c r="A65" s="366" t="s">
        <v>722</v>
      </c>
      <c r="B65" s="32" t="s">
        <v>132</v>
      </c>
      <c r="C65" s="33">
        <v>2024</v>
      </c>
      <c r="D65" s="33">
        <v>2024</v>
      </c>
      <c r="E65" s="33" t="s">
        <v>133</v>
      </c>
      <c r="F65" s="33" t="s">
        <v>133</v>
      </c>
      <c r="G65" s="33" t="s">
        <v>133</v>
      </c>
      <c r="H65" s="33" t="s">
        <v>133</v>
      </c>
      <c r="I65" s="33" t="s">
        <v>135</v>
      </c>
      <c r="J65" s="34" t="s">
        <v>159</v>
      </c>
      <c r="K65" s="368" t="s">
        <v>168</v>
      </c>
      <c r="L65" s="34" t="s">
        <v>822</v>
      </c>
      <c r="M65" s="34">
        <v>1</v>
      </c>
      <c r="N65" s="368" t="s">
        <v>657</v>
      </c>
      <c r="O65" s="34">
        <v>1</v>
      </c>
      <c r="P65" s="383" t="s">
        <v>134</v>
      </c>
      <c r="Q65" s="47">
        <v>3222</v>
      </c>
      <c r="R65" s="47">
        <v>3222</v>
      </c>
      <c r="S65" s="30">
        <v>3222</v>
      </c>
      <c r="T65" s="30"/>
      <c r="U65" s="149">
        <f t="shared" si="0"/>
        <v>9666</v>
      </c>
      <c r="V65" s="30"/>
      <c r="W65" s="33"/>
      <c r="X65" s="364" t="s">
        <v>130</v>
      </c>
      <c r="Y65" s="364" t="s">
        <v>131</v>
      </c>
      <c r="Z65" s="35"/>
    </row>
    <row r="66" spans="1:26" ht="38.25" customHeight="1" x14ac:dyDescent="0.2">
      <c r="A66" s="366" t="s">
        <v>723</v>
      </c>
      <c r="B66" s="32" t="s">
        <v>132</v>
      </c>
      <c r="C66" s="33">
        <v>2024</v>
      </c>
      <c r="D66" s="33">
        <v>2024</v>
      </c>
      <c r="E66" s="33" t="s">
        <v>133</v>
      </c>
      <c r="F66" s="33" t="s">
        <v>133</v>
      </c>
      <c r="G66" s="33" t="s">
        <v>133</v>
      </c>
      <c r="H66" s="33" t="s">
        <v>133</v>
      </c>
      <c r="I66" s="33" t="s">
        <v>135</v>
      </c>
      <c r="J66" s="34" t="s">
        <v>159</v>
      </c>
      <c r="K66" s="368" t="s">
        <v>178</v>
      </c>
      <c r="L66" s="34" t="s">
        <v>823</v>
      </c>
      <c r="M66" s="34">
        <v>1</v>
      </c>
      <c r="N66" s="368" t="s">
        <v>657</v>
      </c>
      <c r="O66" s="34">
        <v>1</v>
      </c>
      <c r="P66" s="383" t="s">
        <v>134</v>
      </c>
      <c r="Q66" s="47">
        <v>10713</v>
      </c>
      <c r="R66" s="47">
        <v>10713</v>
      </c>
      <c r="S66" s="30">
        <v>10713</v>
      </c>
      <c r="T66" s="30"/>
      <c r="U66" s="149">
        <f t="shared" si="0"/>
        <v>32139</v>
      </c>
      <c r="V66" s="30"/>
      <c r="W66" s="33"/>
      <c r="X66" s="364" t="s">
        <v>130</v>
      </c>
      <c r="Y66" s="364" t="s">
        <v>131</v>
      </c>
      <c r="Z66" s="35"/>
    </row>
    <row r="67" spans="1:26" ht="38.25" customHeight="1" x14ac:dyDescent="0.2">
      <c r="A67" s="366" t="s">
        <v>724</v>
      </c>
      <c r="B67" s="32" t="s">
        <v>132</v>
      </c>
      <c r="C67" s="33">
        <v>2024</v>
      </c>
      <c r="D67" s="33">
        <v>2024</v>
      </c>
      <c r="E67" s="33" t="s">
        <v>133</v>
      </c>
      <c r="F67" s="33" t="s">
        <v>133</v>
      </c>
      <c r="G67" s="33" t="s">
        <v>133</v>
      </c>
      <c r="H67" s="33" t="s">
        <v>133</v>
      </c>
      <c r="I67" s="33" t="s">
        <v>135</v>
      </c>
      <c r="J67" s="34" t="s">
        <v>151</v>
      </c>
      <c r="K67" s="368" t="s">
        <v>181</v>
      </c>
      <c r="L67" s="34" t="s">
        <v>182</v>
      </c>
      <c r="M67" s="34">
        <v>1</v>
      </c>
      <c r="N67" s="368" t="s">
        <v>657</v>
      </c>
      <c r="O67" s="34">
        <v>1</v>
      </c>
      <c r="P67" s="383" t="s">
        <v>145</v>
      </c>
      <c r="Q67" s="47">
        <v>40000</v>
      </c>
      <c r="R67" s="47">
        <v>40000</v>
      </c>
      <c r="S67" s="30">
        <v>40000</v>
      </c>
      <c r="T67" s="30"/>
      <c r="U67" s="149">
        <f>SUM(Q67:T67)</f>
        <v>120000</v>
      </c>
      <c r="V67" s="30"/>
      <c r="W67" s="33"/>
      <c r="X67" s="364" t="s">
        <v>130</v>
      </c>
      <c r="Y67" s="364" t="s">
        <v>131</v>
      </c>
      <c r="Z67" s="35"/>
    </row>
    <row r="68" spans="1:26" ht="38.25" customHeight="1" x14ac:dyDescent="0.2">
      <c r="A68" s="366" t="s">
        <v>725</v>
      </c>
      <c r="B68" s="32" t="s">
        <v>132</v>
      </c>
      <c r="C68" s="33">
        <v>2024</v>
      </c>
      <c r="D68" s="33">
        <v>2024</v>
      </c>
      <c r="E68" s="33" t="s">
        <v>133</v>
      </c>
      <c r="F68" s="33" t="s">
        <v>133</v>
      </c>
      <c r="G68" s="33" t="s">
        <v>133</v>
      </c>
      <c r="H68" s="33" t="s">
        <v>133</v>
      </c>
      <c r="I68" s="33" t="s">
        <v>135</v>
      </c>
      <c r="J68" s="34" t="s">
        <v>147</v>
      </c>
      <c r="K68" s="368" t="s">
        <v>179</v>
      </c>
      <c r="L68" s="34" t="s">
        <v>180</v>
      </c>
      <c r="M68" s="34">
        <v>2</v>
      </c>
      <c r="N68" s="368" t="s">
        <v>657</v>
      </c>
      <c r="O68" s="34">
        <v>1</v>
      </c>
      <c r="P68" s="383" t="s">
        <v>145</v>
      </c>
      <c r="Q68" s="47">
        <v>47000</v>
      </c>
      <c r="R68" s="47">
        <v>47000</v>
      </c>
      <c r="S68" s="30">
        <v>47000</v>
      </c>
      <c r="T68" s="30"/>
      <c r="U68" s="149">
        <f t="shared" si="0"/>
        <v>141000</v>
      </c>
      <c r="V68" s="30"/>
      <c r="W68" s="33"/>
      <c r="X68" s="364" t="s">
        <v>130</v>
      </c>
      <c r="Y68" s="364" t="s">
        <v>131</v>
      </c>
      <c r="Z68" s="35"/>
    </row>
    <row r="69" spans="1:26" ht="38.25" customHeight="1" x14ac:dyDescent="0.2">
      <c r="A69" s="366" t="s">
        <v>726</v>
      </c>
      <c r="B69" s="32" t="s">
        <v>132</v>
      </c>
      <c r="C69" s="33">
        <v>2024</v>
      </c>
      <c r="D69" s="33">
        <v>2024</v>
      </c>
      <c r="E69" s="33" t="s">
        <v>133</v>
      </c>
      <c r="F69" s="33" t="s">
        <v>133</v>
      </c>
      <c r="G69" s="33" t="s">
        <v>133</v>
      </c>
      <c r="H69" s="33" t="s">
        <v>133</v>
      </c>
      <c r="I69" s="33" t="s">
        <v>135</v>
      </c>
      <c r="J69" s="34" t="s">
        <v>159</v>
      </c>
      <c r="K69" s="368" t="s">
        <v>183</v>
      </c>
      <c r="L69" s="34" t="s">
        <v>184</v>
      </c>
      <c r="M69" s="34">
        <v>1</v>
      </c>
      <c r="N69" s="368" t="s">
        <v>657</v>
      </c>
      <c r="O69" s="368" t="s">
        <v>657</v>
      </c>
      <c r="P69" s="368" t="s">
        <v>657</v>
      </c>
      <c r="Q69" s="47">
        <v>16200</v>
      </c>
      <c r="R69" s="47">
        <v>16200</v>
      </c>
      <c r="S69" s="30">
        <v>16200</v>
      </c>
      <c r="T69" s="30"/>
      <c r="U69" s="149">
        <f t="shared" si="0"/>
        <v>48600</v>
      </c>
      <c r="V69" s="30"/>
      <c r="W69" s="33"/>
      <c r="X69" s="364" t="s">
        <v>130</v>
      </c>
      <c r="Y69" s="364" t="s">
        <v>131</v>
      </c>
      <c r="Z69" s="35"/>
    </row>
    <row r="70" spans="1:26" ht="38.25" customHeight="1" x14ac:dyDescent="0.2">
      <c r="A70" s="366" t="s">
        <v>727</v>
      </c>
      <c r="B70" s="32" t="s">
        <v>132</v>
      </c>
      <c r="C70" s="33">
        <v>2024</v>
      </c>
      <c r="D70" s="33">
        <v>2024</v>
      </c>
      <c r="E70" s="33" t="s">
        <v>133</v>
      </c>
      <c r="F70" s="33" t="s">
        <v>133</v>
      </c>
      <c r="G70" s="33" t="s">
        <v>133</v>
      </c>
      <c r="H70" s="33" t="s">
        <v>133</v>
      </c>
      <c r="I70" s="33" t="s">
        <v>135</v>
      </c>
      <c r="J70" s="34" t="s">
        <v>151</v>
      </c>
      <c r="K70" s="368" t="s">
        <v>185</v>
      </c>
      <c r="L70" s="44" t="s">
        <v>186</v>
      </c>
      <c r="M70" s="44">
        <v>1</v>
      </c>
      <c r="N70" s="368" t="s">
        <v>657</v>
      </c>
      <c r="O70" s="368" t="s">
        <v>657</v>
      </c>
      <c r="P70" s="368" t="s">
        <v>657</v>
      </c>
      <c r="Q70" s="48">
        <v>7200</v>
      </c>
      <c r="R70" s="47">
        <v>7200</v>
      </c>
      <c r="S70" s="30">
        <v>7200</v>
      </c>
      <c r="T70" s="30"/>
      <c r="U70" s="149">
        <f t="shared" si="0"/>
        <v>21600</v>
      </c>
      <c r="V70" s="30"/>
      <c r="W70" s="33"/>
      <c r="X70" s="364" t="s">
        <v>130</v>
      </c>
      <c r="Y70" s="364" t="s">
        <v>131</v>
      </c>
      <c r="Z70" s="35"/>
    </row>
    <row r="71" spans="1:26" ht="38.25" customHeight="1" x14ac:dyDescent="0.2">
      <c r="A71" s="366" t="s">
        <v>728</v>
      </c>
      <c r="B71" s="32" t="s">
        <v>132</v>
      </c>
      <c r="C71" s="33">
        <v>2024</v>
      </c>
      <c r="D71" s="33">
        <v>2024</v>
      </c>
      <c r="E71" s="33" t="s">
        <v>133</v>
      </c>
      <c r="F71" s="33" t="s">
        <v>133</v>
      </c>
      <c r="G71" s="33" t="s">
        <v>133</v>
      </c>
      <c r="H71" s="33" t="s">
        <v>133</v>
      </c>
      <c r="I71" s="33" t="s">
        <v>135</v>
      </c>
      <c r="J71" s="34" t="s">
        <v>159</v>
      </c>
      <c r="K71" s="368" t="s">
        <v>157</v>
      </c>
      <c r="L71" s="34" t="s">
        <v>455</v>
      </c>
      <c r="M71" s="34">
        <v>1</v>
      </c>
      <c r="N71" s="368" t="s">
        <v>657</v>
      </c>
      <c r="O71" s="368" t="s">
        <v>657</v>
      </c>
      <c r="P71" s="368" t="s">
        <v>657</v>
      </c>
      <c r="Q71" s="47">
        <v>7512</v>
      </c>
      <c r="R71" s="47">
        <v>7512</v>
      </c>
      <c r="S71" s="30">
        <v>7512</v>
      </c>
      <c r="T71" s="30"/>
      <c r="U71" s="149">
        <f>SUM(Q71:T71)</f>
        <v>22536</v>
      </c>
      <c r="V71" s="30"/>
      <c r="W71" s="33"/>
      <c r="X71" s="364" t="s">
        <v>130</v>
      </c>
      <c r="Y71" s="364" t="s">
        <v>131</v>
      </c>
      <c r="Z71" s="35"/>
    </row>
    <row r="72" spans="1:26" ht="38.25" customHeight="1" x14ac:dyDescent="0.2">
      <c r="A72" s="366" t="s">
        <v>729</v>
      </c>
      <c r="B72" s="32" t="s">
        <v>132</v>
      </c>
      <c r="C72" s="33">
        <v>2024</v>
      </c>
      <c r="D72" s="33">
        <v>2024</v>
      </c>
      <c r="E72" s="33" t="s">
        <v>133</v>
      </c>
      <c r="F72" s="33" t="s">
        <v>133</v>
      </c>
      <c r="G72" s="33" t="s">
        <v>133</v>
      </c>
      <c r="H72" s="33" t="s">
        <v>133</v>
      </c>
      <c r="I72" s="33" t="s">
        <v>135</v>
      </c>
      <c r="J72" s="34" t="s">
        <v>151</v>
      </c>
      <c r="K72" s="368" t="s">
        <v>185</v>
      </c>
      <c r="L72" s="34" t="s">
        <v>187</v>
      </c>
      <c r="M72" s="34">
        <v>1</v>
      </c>
      <c r="N72" s="368" t="s">
        <v>657</v>
      </c>
      <c r="O72" s="34">
        <v>1</v>
      </c>
      <c r="P72" s="383" t="s">
        <v>134</v>
      </c>
      <c r="Q72" s="47">
        <v>9100</v>
      </c>
      <c r="R72" s="47">
        <v>9100</v>
      </c>
      <c r="S72" s="30">
        <v>9100</v>
      </c>
      <c r="T72" s="30"/>
      <c r="U72" s="149">
        <f t="shared" si="0"/>
        <v>27300</v>
      </c>
      <c r="V72" s="30"/>
      <c r="W72" s="33"/>
      <c r="X72" s="364" t="s">
        <v>130</v>
      </c>
      <c r="Y72" s="364" t="s">
        <v>131</v>
      </c>
      <c r="Z72" s="35"/>
    </row>
    <row r="73" spans="1:26" ht="38.25" customHeight="1" x14ac:dyDescent="0.2">
      <c r="A73" s="366" t="s">
        <v>730</v>
      </c>
      <c r="B73" s="32" t="s">
        <v>132</v>
      </c>
      <c r="C73" s="33">
        <v>2024</v>
      </c>
      <c r="D73" s="33">
        <v>2024</v>
      </c>
      <c r="E73" s="33" t="s">
        <v>133</v>
      </c>
      <c r="F73" s="33" t="s">
        <v>133</v>
      </c>
      <c r="G73" s="33" t="s">
        <v>133</v>
      </c>
      <c r="H73" s="33" t="s">
        <v>133</v>
      </c>
      <c r="I73" s="33" t="s">
        <v>135</v>
      </c>
      <c r="J73" s="34" t="s">
        <v>151</v>
      </c>
      <c r="K73" s="368" t="s">
        <v>185</v>
      </c>
      <c r="L73" s="44" t="s">
        <v>824</v>
      </c>
      <c r="M73" s="44">
        <v>1</v>
      </c>
      <c r="N73" s="368" t="s">
        <v>657</v>
      </c>
      <c r="O73" s="44">
        <v>1</v>
      </c>
      <c r="P73" s="383" t="s">
        <v>134</v>
      </c>
      <c r="Q73" s="48">
        <v>12180</v>
      </c>
      <c r="R73" s="47">
        <v>12180</v>
      </c>
      <c r="S73" s="30">
        <v>12180</v>
      </c>
      <c r="T73" s="30"/>
      <c r="U73" s="149">
        <f t="shared" si="0"/>
        <v>36540</v>
      </c>
      <c r="V73" s="30"/>
      <c r="W73" s="33"/>
      <c r="X73" s="364" t="s">
        <v>130</v>
      </c>
      <c r="Y73" s="364" t="s">
        <v>131</v>
      </c>
      <c r="Z73" s="35"/>
    </row>
    <row r="74" spans="1:26" ht="38.25" customHeight="1" x14ac:dyDescent="0.2">
      <c r="A74" s="366" t="s">
        <v>731</v>
      </c>
      <c r="B74" s="32" t="s">
        <v>132</v>
      </c>
      <c r="C74" s="33">
        <v>2024</v>
      </c>
      <c r="D74" s="33">
        <v>2024</v>
      </c>
      <c r="E74" s="33" t="s">
        <v>133</v>
      </c>
      <c r="F74" s="33" t="s">
        <v>133</v>
      </c>
      <c r="G74" s="33" t="s">
        <v>133</v>
      </c>
      <c r="H74" s="33" t="s">
        <v>133</v>
      </c>
      <c r="I74" s="33" t="s">
        <v>135</v>
      </c>
      <c r="J74" s="34" t="s">
        <v>159</v>
      </c>
      <c r="K74" s="368" t="s">
        <v>191</v>
      </c>
      <c r="L74" s="34" t="s">
        <v>457</v>
      </c>
      <c r="M74" s="34">
        <v>2</v>
      </c>
      <c r="N74" s="368" t="s">
        <v>3</v>
      </c>
      <c r="O74" s="34">
        <v>1</v>
      </c>
      <c r="P74" s="383" t="s">
        <v>145</v>
      </c>
      <c r="Q74" s="47">
        <v>16400</v>
      </c>
      <c r="R74" s="47">
        <v>16400</v>
      </c>
      <c r="S74" s="30">
        <v>16400</v>
      </c>
      <c r="T74" s="30"/>
      <c r="U74" s="149">
        <f>SUM(Q74:T74)</f>
        <v>49200</v>
      </c>
      <c r="V74" s="30"/>
      <c r="W74" s="33"/>
      <c r="X74" s="364" t="s">
        <v>130</v>
      </c>
      <c r="Y74" s="364" t="s">
        <v>131</v>
      </c>
      <c r="Z74" s="35"/>
    </row>
    <row r="75" spans="1:26" ht="38.25" customHeight="1" x14ac:dyDescent="0.2">
      <c r="A75" s="366" t="s">
        <v>732</v>
      </c>
      <c r="B75" s="32" t="s">
        <v>132</v>
      </c>
      <c r="C75" s="33">
        <v>2024</v>
      </c>
      <c r="D75" s="33">
        <v>2024</v>
      </c>
      <c r="E75" s="33" t="s">
        <v>133</v>
      </c>
      <c r="F75" s="33" t="s">
        <v>133</v>
      </c>
      <c r="G75" s="33" t="s">
        <v>133</v>
      </c>
      <c r="H75" s="33" t="s">
        <v>133</v>
      </c>
      <c r="I75" s="33" t="s">
        <v>135</v>
      </c>
      <c r="J75" s="34" t="s">
        <v>159</v>
      </c>
      <c r="K75" s="368" t="s">
        <v>192</v>
      </c>
      <c r="L75" s="34" t="s">
        <v>193</v>
      </c>
      <c r="M75" s="34">
        <v>1</v>
      </c>
      <c r="N75" s="368" t="s">
        <v>657</v>
      </c>
      <c r="O75" s="34">
        <v>1</v>
      </c>
      <c r="P75" s="383" t="s">
        <v>134</v>
      </c>
      <c r="Q75" s="47">
        <v>12000</v>
      </c>
      <c r="R75" s="47">
        <v>12000</v>
      </c>
      <c r="S75" s="30">
        <v>12000</v>
      </c>
      <c r="T75" s="30"/>
      <c r="U75" s="149">
        <f t="shared" si="0"/>
        <v>36000</v>
      </c>
      <c r="V75" s="30"/>
      <c r="W75" s="33"/>
      <c r="X75" s="364" t="s">
        <v>130</v>
      </c>
      <c r="Y75" s="364" t="s">
        <v>131</v>
      </c>
      <c r="Z75" s="35"/>
    </row>
    <row r="76" spans="1:26" ht="38.25" customHeight="1" x14ac:dyDescent="0.2">
      <c r="A76" s="366" t="s">
        <v>733</v>
      </c>
      <c r="B76" s="32" t="s">
        <v>132</v>
      </c>
      <c r="C76" s="33">
        <v>2024</v>
      </c>
      <c r="D76" s="33">
        <v>2024</v>
      </c>
      <c r="E76" s="33" t="s">
        <v>133</v>
      </c>
      <c r="F76" s="33" t="s">
        <v>133</v>
      </c>
      <c r="G76" s="33" t="s">
        <v>133</v>
      </c>
      <c r="H76" s="33" t="s">
        <v>133</v>
      </c>
      <c r="I76" s="33" t="s">
        <v>135</v>
      </c>
      <c r="J76" s="34" t="s">
        <v>159</v>
      </c>
      <c r="K76" s="368" t="s">
        <v>194</v>
      </c>
      <c r="L76" s="34" t="s">
        <v>251</v>
      </c>
      <c r="M76" s="34">
        <v>1</v>
      </c>
      <c r="N76" s="368" t="s">
        <v>4</v>
      </c>
      <c r="O76" s="34">
        <v>1</v>
      </c>
      <c r="P76" s="383" t="s">
        <v>145</v>
      </c>
      <c r="Q76" s="47">
        <v>2200</v>
      </c>
      <c r="R76" s="47">
        <v>2200</v>
      </c>
      <c r="S76" s="30">
        <v>2200</v>
      </c>
      <c r="T76" s="30"/>
      <c r="U76" s="149">
        <f t="shared" si="0"/>
        <v>6600</v>
      </c>
      <c r="V76" s="30"/>
      <c r="W76" s="33"/>
      <c r="X76" s="364" t="s">
        <v>130</v>
      </c>
      <c r="Y76" s="364" t="s">
        <v>131</v>
      </c>
      <c r="Z76" s="35"/>
    </row>
    <row r="77" spans="1:26" s="39" customFormat="1" ht="38.25" customHeight="1" x14ac:dyDescent="0.2">
      <c r="A77" s="366" t="s">
        <v>831</v>
      </c>
      <c r="B77" s="32" t="s">
        <v>132</v>
      </c>
      <c r="C77" s="33">
        <v>2024</v>
      </c>
      <c r="D77" s="33">
        <v>2024</v>
      </c>
      <c r="E77" s="33" t="s">
        <v>133</v>
      </c>
      <c r="F77" s="33" t="s">
        <v>133</v>
      </c>
      <c r="G77" s="33" t="s">
        <v>133</v>
      </c>
      <c r="H77" s="33" t="s">
        <v>133</v>
      </c>
      <c r="I77" s="33" t="s">
        <v>135</v>
      </c>
      <c r="J77" s="34" t="s">
        <v>140</v>
      </c>
      <c r="K77" s="368" t="s">
        <v>195</v>
      </c>
      <c r="L77" s="34" t="s">
        <v>196</v>
      </c>
      <c r="M77" s="34">
        <v>2</v>
      </c>
      <c r="N77" s="368" t="s">
        <v>3</v>
      </c>
      <c r="O77" s="34">
        <v>1</v>
      </c>
      <c r="P77" s="383" t="s">
        <v>145</v>
      </c>
      <c r="Q77" s="47">
        <v>2600</v>
      </c>
      <c r="R77" s="47">
        <v>2600</v>
      </c>
      <c r="S77" s="30">
        <v>2600</v>
      </c>
      <c r="T77" s="36"/>
      <c r="U77" s="149">
        <f t="shared" si="0"/>
        <v>7800</v>
      </c>
      <c r="V77" s="36"/>
      <c r="W77" s="37"/>
      <c r="X77" s="364" t="s">
        <v>130</v>
      </c>
      <c r="Y77" s="364" t="s">
        <v>131</v>
      </c>
      <c r="Z77" s="38"/>
    </row>
    <row r="78" spans="1:26" s="39" customFormat="1" ht="38.25" customHeight="1" x14ac:dyDescent="0.2">
      <c r="A78" s="366" t="s">
        <v>832</v>
      </c>
      <c r="B78" s="32" t="s">
        <v>132</v>
      </c>
      <c r="C78" s="33">
        <v>2024</v>
      </c>
      <c r="D78" s="33">
        <v>2024</v>
      </c>
      <c r="E78" s="33" t="s">
        <v>133</v>
      </c>
      <c r="F78" s="33" t="s">
        <v>133</v>
      </c>
      <c r="G78" s="33" t="s">
        <v>133</v>
      </c>
      <c r="H78" s="33" t="s">
        <v>133</v>
      </c>
      <c r="I78" s="33" t="s">
        <v>135</v>
      </c>
      <c r="J78" s="34" t="s">
        <v>151</v>
      </c>
      <c r="K78" s="368" t="s">
        <v>197</v>
      </c>
      <c r="L78" s="34" t="s">
        <v>198</v>
      </c>
      <c r="M78" s="34">
        <v>2</v>
      </c>
      <c r="N78" s="368" t="s">
        <v>657</v>
      </c>
      <c r="O78" s="34">
        <v>1</v>
      </c>
      <c r="P78" s="383" t="s">
        <v>145</v>
      </c>
      <c r="Q78" s="47">
        <v>2175</v>
      </c>
      <c r="R78" s="47">
        <v>2175</v>
      </c>
      <c r="S78" s="30">
        <v>2175</v>
      </c>
      <c r="T78" s="36"/>
      <c r="U78" s="149">
        <f t="shared" si="0"/>
        <v>6525</v>
      </c>
      <c r="V78" s="36"/>
      <c r="W78" s="37"/>
      <c r="X78" s="364" t="s">
        <v>130</v>
      </c>
      <c r="Y78" s="364" t="s">
        <v>131</v>
      </c>
      <c r="Z78" s="38"/>
    </row>
    <row r="79" spans="1:26" x14ac:dyDescent="0.2">
      <c r="A79" s="32"/>
      <c r="Q79" s="124">
        <f>SUM(Q14:Q78)</f>
        <v>3049837</v>
      </c>
      <c r="R79" s="124">
        <f>SUM(R14:R78)</f>
        <v>2736531</v>
      </c>
      <c r="S79" s="124">
        <f>SUM(S14:S78)</f>
        <v>2733921</v>
      </c>
      <c r="T79" s="49"/>
      <c r="U79" s="149">
        <f t="shared" si="0"/>
        <v>8520289</v>
      </c>
    </row>
    <row r="80" spans="1:26" s="118" customFormat="1" x14ac:dyDescent="0.2">
      <c r="A80" s="385"/>
      <c r="Q80" s="386"/>
      <c r="R80" s="139"/>
      <c r="S80" s="139"/>
      <c r="U80" s="389"/>
    </row>
    <row r="81" spans="1:26" s="118" customFormat="1" x14ac:dyDescent="0.2">
      <c r="A81" s="738" t="s">
        <v>213</v>
      </c>
      <c r="B81" s="738"/>
      <c r="C81" s="738"/>
      <c r="D81" s="738"/>
      <c r="E81" s="738"/>
      <c r="F81" s="738"/>
      <c r="G81" s="738"/>
      <c r="H81" s="738"/>
      <c r="I81" s="738"/>
      <c r="J81" s="738"/>
      <c r="K81" s="738"/>
      <c r="L81" s="738"/>
      <c r="Q81" s="139"/>
      <c r="R81" s="139"/>
      <c r="U81" s="144"/>
    </row>
    <row r="82" spans="1:26" s="118" customFormat="1" x14ac:dyDescent="0.2">
      <c r="A82" s="739" t="s">
        <v>214</v>
      </c>
      <c r="B82" s="739"/>
      <c r="C82" s="739"/>
      <c r="D82" s="740"/>
      <c r="E82" s="740"/>
      <c r="F82" s="740"/>
      <c r="G82" s="740"/>
      <c r="H82" s="740"/>
      <c r="I82" s="740"/>
      <c r="J82" s="740"/>
      <c r="K82" s="740"/>
      <c r="L82" s="740"/>
      <c r="Q82" s="139"/>
      <c r="R82" s="139"/>
      <c r="U82" s="144"/>
    </row>
    <row r="83" spans="1:26" s="118" customFormat="1" x14ac:dyDescent="0.2">
      <c r="A83" s="723" t="s">
        <v>215</v>
      </c>
      <c r="B83" s="723"/>
      <c r="C83" s="723"/>
      <c r="D83" s="723"/>
      <c r="E83" s="723"/>
      <c r="F83" s="723"/>
      <c r="G83" s="723"/>
      <c r="H83" s="723"/>
      <c r="I83" s="723"/>
      <c r="J83" s="723"/>
      <c r="K83" s="723"/>
      <c r="L83" s="723"/>
      <c r="R83" s="139"/>
      <c r="S83" s="144"/>
      <c r="T83" s="393" t="s">
        <v>216</v>
      </c>
      <c r="U83" s="144"/>
    </row>
    <row r="84" spans="1:26" s="118" customFormat="1" ht="25.5" customHeight="1" x14ac:dyDescent="0.2">
      <c r="A84" s="723" t="s">
        <v>217</v>
      </c>
      <c r="B84" s="723"/>
      <c r="C84" s="723"/>
      <c r="D84" s="723"/>
      <c r="E84" s="723"/>
      <c r="F84" s="723"/>
      <c r="G84" s="723"/>
      <c r="H84" s="723"/>
      <c r="I84" s="723"/>
      <c r="J84" s="723"/>
      <c r="K84" s="723"/>
      <c r="L84" s="723"/>
      <c r="M84" s="723"/>
      <c r="N84" s="723"/>
      <c r="R84" s="139"/>
      <c r="S84" s="144"/>
      <c r="T84" s="393" t="s">
        <v>218</v>
      </c>
      <c r="U84" s="144"/>
      <c r="Z84" s="141"/>
    </row>
    <row r="85" spans="1:26" s="118" customFormat="1" x14ac:dyDescent="0.2">
      <c r="A85" s="723" t="s">
        <v>219</v>
      </c>
      <c r="B85" s="721"/>
      <c r="C85" s="721"/>
      <c r="D85" s="721"/>
      <c r="E85" s="721"/>
      <c r="F85" s="721"/>
      <c r="G85" s="721"/>
      <c r="H85" s="721"/>
      <c r="I85" s="721"/>
      <c r="J85" s="721"/>
      <c r="K85" s="721"/>
      <c r="L85" s="721"/>
      <c r="Q85" s="140"/>
      <c r="R85" s="139"/>
      <c r="U85" s="144"/>
      <c r="Z85" s="141"/>
    </row>
    <row r="86" spans="1:26" s="118" customFormat="1" ht="27" customHeight="1" x14ac:dyDescent="0.2">
      <c r="A86" s="723" t="s">
        <v>220</v>
      </c>
      <c r="B86" s="723"/>
      <c r="C86" s="723"/>
      <c r="D86" s="723"/>
      <c r="E86" s="723"/>
      <c r="F86" s="723"/>
      <c r="G86" s="723"/>
      <c r="H86" s="723"/>
      <c r="I86" s="723"/>
      <c r="J86" s="723"/>
      <c r="K86" s="723"/>
      <c r="L86" s="723"/>
      <c r="Q86" s="139"/>
      <c r="R86" s="139"/>
      <c r="U86" s="144"/>
    </row>
    <row r="87" spans="1:26" s="118" customFormat="1" ht="12" customHeight="1" x14ac:dyDescent="0.2">
      <c r="A87" s="723" t="s">
        <v>221</v>
      </c>
      <c r="B87" s="723"/>
      <c r="C87" s="723"/>
      <c r="D87" s="723"/>
      <c r="E87" s="723"/>
      <c r="F87" s="723"/>
      <c r="G87" s="723"/>
      <c r="H87" s="723"/>
      <c r="I87" s="723"/>
      <c r="J87" s="723"/>
      <c r="K87" s="723"/>
      <c r="L87" s="142"/>
      <c r="P87" s="725" t="s">
        <v>222</v>
      </c>
      <c r="Q87" s="725"/>
      <c r="R87" s="725"/>
      <c r="S87" s="725"/>
      <c r="T87" s="725"/>
      <c r="U87" s="725"/>
      <c r="V87" s="725"/>
      <c r="W87" s="725"/>
      <c r="X87" s="725"/>
      <c r="Y87" s="725"/>
    </row>
    <row r="88" spans="1:26" s="118" customFormat="1" ht="12.75" customHeight="1" x14ac:dyDescent="0.2">
      <c r="A88" s="723" t="s">
        <v>223</v>
      </c>
      <c r="B88" s="723"/>
      <c r="C88" s="723"/>
      <c r="D88" s="723"/>
      <c r="E88" s="723"/>
      <c r="F88" s="723"/>
      <c r="G88" s="723"/>
      <c r="H88" s="723"/>
      <c r="I88" s="723"/>
      <c r="J88" s="723"/>
      <c r="K88" s="723"/>
      <c r="P88" s="725" t="s">
        <v>224</v>
      </c>
      <c r="Q88" s="725"/>
      <c r="R88" s="725"/>
      <c r="S88" s="725"/>
      <c r="T88" s="725"/>
      <c r="U88" s="725"/>
      <c r="V88" s="143" t="s">
        <v>225</v>
      </c>
      <c r="W88" s="380"/>
      <c r="X88" s="380"/>
      <c r="Y88" s="117"/>
    </row>
    <row r="89" spans="1:26" s="118" customFormat="1" ht="12.75" customHeight="1" x14ac:dyDescent="0.2">
      <c r="A89" s="723" t="s">
        <v>226</v>
      </c>
      <c r="B89" s="723"/>
      <c r="C89" s="723"/>
      <c r="D89" s="723"/>
      <c r="E89" s="723"/>
      <c r="F89" s="723"/>
      <c r="G89" s="723"/>
      <c r="H89" s="723"/>
      <c r="I89" s="723"/>
      <c r="J89" s="723"/>
      <c r="K89" s="723"/>
      <c r="L89" s="723"/>
      <c r="M89" s="723"/>
      <c r="N89" s="723"/>
      <c r="P89" s="379"/>
      <c r="Q89" s="394"/>
      <c r="R89" s="394"/>
      <c r="S89" s="379"/>
      <c r="T89" s="379"/>
      <c r="U89" s="379"/>
      <c r="V89" s="143"/>
      <c r="W89" s="380"/>
      <c r="X89" s="380"/>
      <c r="Y89" s="117"/>
    </row>
    <row r="90" spans="1:26" s="118" customFormat="1" ht="12.75" customHeight="1" x14ac:dyDescent="0.2">
      <c r="A90" s="723" t="s">
        <v>227</v>
      </c>
      <c r="B90" s="723"/>
      <c r="C90" s="723"/>
      <c r="D90" s="723"/>
      <c r="E90" s="723"/>
      <c r="F90" s="723"/>
      <c r="G90" s="723"/>
      <c r="H90" s="723"/>
      <c r="I90" s="723"/>
      <c r="J90" s="723"/>
      <c r="K90" s="723"/>
      <c r="L90" s="723"/>
      <c r="M90" s="723"/>
      <c r="N90" s="723"/>
      <c r="P90" s="725" t="s">
        <v>228</v>
      </c>
      <c r="Q90" s="725"/>
      <c r="R90" s="725"/>
      <c r="S90" s="725"/>
      <c r="T90" s="725"/>
      <c r="U90" s="725"/>
      <c r="V90" s="725"/>
      <c r="W90" s="725"/>
      <c r="X90" s="725"/>
      <c r="Y90" s="725"/>
    </row>
    <row r="91" spans="1:26" s="118" customFormat="1" ht="27.75" customHeight="1" x14ac:dyDescent="0.2">
      <c r="A91" s="723" t="s">
        <v>229</v>
      </c>
      <c r="B91" s="723"/>
      <c r="C91" s="723"/>
      <c r="D91" s="723"/>
      <c r="E91" s="723"/>
      <c r="F91" s="723"/>
      <c r="G91" s="723"/>
      <c r="H91" s="723"/>
      <c r="I91" s="723"/>
      <c r="J91" s="723"/>
      <c r="K91" s="723"/>
      <c r="L91" s="723"/>
      <c r="M91" s="723"/>
      <c r="N91" s="723"/>
      <c r="P91" s="725" t="s">
        <v>230</v>
      </c>
      <c r="Q91" s="725"/>
      <c r="R91" s="725"/>
      <c r="S91" s="725"/>
      <c r="T91" s="725"/>
      <c r="U91" s="725"/>
      <c r="V91" s="372" t="s">
        <v>828</v>
      </c>
      <c r="W91" s="372" t="s">
        <v>829</v>
      </c>
      <c r="X91" s="372" t="s">
        <v>830</v>
      </c>
      <c r="Y91" s="372" t="s">
        <v>232</v>
      </c>
    </row>
    <row r="92" spans="1:26" s="118" customFormat="1" ht="12.75" customHeight="1" x14ac:dyDescent="0.2">
      <c r="A92" s="723" t="s">
        <v>233</v>
      </c>
      <c r="B92" s="723"/>
      <c r="C92" s="723"/>
      <c r="D92" s="723"/>
      <c r="E92" s="723"/>
      <c r="F92" s="723"/>
      <c r="G92" s="723"/>
      <c r="H92" s="723"/>
      <c r="I92" s="723"/>
      <c r="J92" s="723"/>
      <c r="K92" s="723"/>
      <c r="L92" s="723"/>
      <c r="M92" s="723"/>
      <c r="N92" s="723"/>
      <c r="P92" s="722" t="s">
        <v>234</v>
      </c>
      <c r="Q92" s="722"/>
      <c r="R92" s="722"/>
      <c r="S92" s="722"/>
      <c r="T92" s="722"/>
      <c r="U92" s="722"/>
      <c r="V92" s="143">
        <v>0</v>
      </c>
      <c r="W92" s="143">
        <v>0</v>
      </c>
      <c r="X92" s="143">
        <v>0</v>
      </c>
      <c r="Y92" s="143">
        <v>0</v>
      </c>
    </row>
    <row r="93" spans="1:26" s="120" customFormat="1" ht="12.75" customHeight="1" x14ac:dyDescent="0.2">
      <c r="A93" s="723" t="s">
        <v>235</v>
      </c>
      <c r="B93" s="723"/>
      <c r="C93" s="723"/>
      <c r="D93" s="723"/>
      <c r="E93" s="723"/>
      <c r="F93" s="723"/>
      <c r="G93" s="723"/>
      <c r="H93" s="723"/>
      <c r="I93" s="723"/>
      <c r="J93" s="723"/>
      <c r="K93" s="723"/>
      <c r="L93" s="723"/>
      <c r="M93" s="723"/>
      <c r="N93" s="723"/>
      <c r="P93" s="722" t="s">
        <v>236</v>
      </c>
      <c r="Q93" s="722"/>
      <c r="R93" s="722"/>
      <c r="S93" s="722"/>
      <c r="T93" s="722"/>
      <c r="U93" s="722"/>
      <c r="V93" s="143">
        <v>0</v>
      </c>
      <c r="W93" s="143">
        <v>0</v>
      </c>
      <c r="X93" s="143">
        <v>0</v>
      </c>
      <c r="Y93" s="143">
        <v>0</v>
      </c>
    </row>
    <row r="94" spans="1:26" s="120" customFormat="1" ht="12.75" customHeight="1" x14ac:dyDescent="0.2">
      <c r="A94" s="724" t="s">
        <v>734</v>
      </c>
      <c r="B94" s="724"/>
      <c r="C94" s="724"/>
      <c r="D94" s="724"/>
      <c r="E94" s="724"/>
      <c r="F94" s="724"/>
      <c r="G94" s="724"/>
      <c r="H94" s="724"/>
      <c r="I94" s="724"/>
      <c r="J94" s="724"/>
      <c r="K94" s="724"/>
      <c r="L94" s="724"/>
      <c r="M94" s="724"/>
      <c r="N94" s="724"/>
      <c r="P94" s="722" t="s">
        <v>237</v>
      </c>
      <c r="Q94" s="722"/>
      <c r="R94" s="722"/>
      <c r="S94" s="722"/>
      <c r="T94" s="722"/>
      <c r="U94" s="722"/>
      <c r="V94" s="380">
        <f>Q79</f>
        <v>3049837</v>
      </c>
      <c r="W94" s="380">
        <f>R79</f>
        <v>2736531</v>
      </c>
      <c r="X94" s="380">
        <f>S79</f>
        <v>2733921</v>
      </c>
      <c r="Y94" s="380">
        <f>T79</f>
        <v>0</v>
      </c>
    </row>
    <row r="95" spans="1:26" s="120" customFormat="1" ht="12.75" customHeight="1" x14ac:dyDescent="0.2">
      <c r="A95" s="119"/>
      <c r="B95" s="119"/>
      <c r="C95" s="119"/>
      <c r="D95" s="119"/>
      <c r="E95" s="119"/>
      <c r="F95" s="119"/>
      <c r="G95" s="119"/>
      <c r="H95" s="119"/>
      <c r="I95" s="119"/>
      <c r="J95" s="119"/>
      <c r="K95" s="119"/>
      <c r="L95" s="119"/>
      <c r="M95" s="119"/>
      <c r="N95" s="119"/>
      <c r="P95" s="722" t="s">
        <v>238</v>
      </c>
      <c r="Q95" s="722"/>
      <c r="R95" s="722"/>
      <c r="S95" s="722"/>
      <c r="T95" s="722"/>
      <c r="U95" s="722"/>
      <c r="V95" s="143">
        <v>0</v>
      </c>
      <c r="W95" s="143">
        <v>0</v>
      </c>
      <c r="X95" s="143">
        <v>0</v>
      </c>
      <c r="Y95" s="143">
        <v>0</v>
      </c>
    </row>
    <row r="96" spans="1:26" s="118" customFormat="1" ht="12" customHeight="1" x14ac:dyDescent="0.2">
      <c r="A96" s="144" t="s">
        <v>239</v>
      </c>
      <c r="P96" s="722" t="s">
        <v>240</v>
      </c>
      <c r="Q96" s="722"/>
      <c r="R96" s="722"/>
      <c r="S96" s="722"/>
      <c r="T96" s="722"/>
      <c r="U96" s="722"/>
      <c r="V96" s="143">
        <v>0</v>
      </c>
      <c r="W96" s="143">
        <v>0</v>
      </c>
      <c r="X96" s="143">
        <v>0</v>
      </c>
      <c r="Y96" s="143">
        <v>0</v>
      </c>
    </row>
    <row r="97" spans="1:25" s="118" customFormat="1" ht="12.75" customHeight="1" x14ac:dyDescent="0.2">
      <c r="A97" s="721" t="s">
        <v>241</v>
      </c>
      <c r="B97" s="721"/>
      <c r="J97" s="145"/>
      <c r="P97" s="722" t="s">
        <v>242</v>
      </c>
      <c r="Q97" s="722"/>
      <c r="R97" s="722"/>
      <c r="S97" s="722"/>
      <c r="T97" s="722"/>
      <c r="U97" s="722"/>
      <c r="V97" s="143">
        <v>0</v>
      </c>
      <c r="W97" s="143">
        <v>0</v>
      </c>
      <c r="X97" s="143">
        <v>0</v>
      </c>
      <c r="Y97" s="143">
        <v>0</v>
      </c>
    </row>
    <row r="98" spans="1:25" s="118" customFormat="1" x14ac:dyDescent="0.2">
      <c r="A98" s="721" t="s">
        <v>243</v>
      </c>
      <c r="B98" s="721"/>
      <c r="Q98" s="139"/>
      <c r="R98" s="139"/>
      <c r="U98" s="144"/>
    </row>
    <row r="99" spans="1:25" s="118" customFormat="1" ht="12.75" customHeight="1" x14ac:dyDescent="0.2">
      <c r="A99" s="721" t="s">
        <v>244</v>
      </c>
      <c r="B99" s="721"/>
      <c r="Q99" s="139"/>
      <c r="R99" s="139"/>
      <c r="U99" s="144"/>
    </row>
    <row r="100" spans="1:25" s="118" customFormat="1" ht="12.75" customHeight="1" x14ac:dyDescent="0.2">
      <c r="Q100" s="139"/>
      <c r="R100" s="139"/>
      <c r="U100" s="144"/>
    </row>
    <row r="101" spans="1:25" s="118" customFormat="1" ht="12.75" customHeight="1" x14ac:dyDescent="0.2">
      <c r="A101" s="146" t="s">
        <v>245</v>
      </c>
      <c r="B101" s="120"/>
      <c r="C101" s="120"/>
      <c r="D101" s="120"/>
      <c r="Q101" s="139"/>
      <c r="R101" s="139"/>
      <c r="U101" s="144"/>
      <c r="X101" s="120"/>
      <c r="Y101" s="120"/>
    </row>
    <row r="102" spans="1:25" s="120" customFormat="1" ht="14.25" customHeight="1" x14ac:dyDescent="0.2">
      <c r="A102" s="720" t="s">
        <v>246</v>
      </c>
      <c r="B102" s="720"/>
      <c r="C102" s="720"/>
      <c r="D102" s="720"/>
      <c r="E102" s="119"/>
      <c r="F102" s="119"/>
      <c r="G102" s="119"/>
      <c r="H102" s="119"/>
      <c r="I102" s="119"/>
      <c r="J102" s="119"/>
      <c r="K102" s="119"/>
      <c r="L102" s="119"/>
      <c r="M102" s="119"/>
      <c r="O102" s="118"/>
      <c r="P102" s="118"/>
      <c r="Q102" s="139"/>
      <c r="R102" s="139"/>
      <c r="S102" s="118"/>
      <c r="T102" s="118"/>
      <c r="U102" s="144"/>
      <c r="V102" s="118"/>
      <c r="W102" s="118"/>
      <c r="X102" s="118"/>
      <c r="Y102" s="118"/>
    </row>
    <row r="103" spans="1:25" s="118" customFormat="1" ht="14.25" customHeight="1" x14ac:dyDescent="0.2">
      <c r="A103" s="720" t="s">
        <v>247</v>
      </c>
      <c r="B103" s="720"/>
      <c r="C103" s="720"/>
      <c r="D103" s="720"/>
      <c r="Q103" s="139"/>
      <c r="R103" s="139"/>
      <c r="U103" s="144"/>
    </row>
    <row r="104" spans="1:25" s="118" customFormat="1" ht="14.25" customHeight="1" x14ac:dyDescent="0.2">
      <c r="A104" s="720" t="s">
        <v>248</v>
      </c>
      <c r="B104" s="720"/>
      <c r="C104" s="720"/>
      <c r="D104" s="720"/>
      <c r="J104" s="145"/>
      <c r="Q104" s="139"/>
      <c r="R104" s="139"/>
      <c r="U104" s="144"/>
    </row>
    <row r="105" spans="1:25" s="118" customFormat="1" ht="14.25" customHeight="1" x14ac:dyDescent="0.2">
      <c r="A105" s="720" t="s">
        <v>249</v>
      </c>
      <c r="B105" s="720"/>
      <c r="C105" s="720"/>
      <c r="D105" s="720"/>
      <c r="Q105" s="139"/>
      <c r="R105" s="139"/>
      <c r="U105" s="144"/>
    </row>
    <row r="106" spans="1:25" s="118" customFormat="1" ht="14.25" customHeight="1" x14ac:dyDescent="0.2">
      <c r="A106" s="720" t="s">
        <v>250</v>
      </c>
      <c r="B106" s="720"/>
      <c r="C106" s="720"/>
      <c r="D106" s="720"/>
      <c r="Q106" s="139"/>
      <c r="R106" s="139"/>
      <c r="U106" s="144"/>
    </row>
    <row r="107" spans="1:25" s="118" customFormat="1" x14ac:dyDescent="0.2">
      <c r="Q107" s="139"/>
      <c r="R107" s="139"/>
      <c r="U107" s="144"/>
    </row>
    <row r="108" spans="1:25" s="118" customFormat="1" x14ac:dyDescent="0.2">
      <c r="Q108" s="139"/>
      <c r="R108" s="139"/>
      <c r="U108" s="144"/>
    </row>
    <row r="109" spans="1:25" s="118" customFormat="1" x14ac:dyDescent="0.2">
      <c r="Q109" s="139"/>
      <c r="R109" s="139"/>
      <c r="U109" s="144"/>
      <c r="Y109" s="41"/>
    </row>
    <row r="110" spans="1:25" s="118" customFormat="1" x14ac:dyDescent="0.2">
      <c r="Q110" s="139"/>
      <c r="R110" s="139"/>
      <c r="U110" s="144"/>
      <c r="Y110" s="41"/>
    </row>
    <row r="111" spans="1:25" s="118" customFormat="1" x14ac:dyDescent="0.2">
      <c r="Q111" s="139"/>
      <c r="R111" s="139"/>
      <c r="U111" s="144"/>
      <c r="Y111" s="41"/>
    </row>
    <row r="112" spans="1:25" s="118" customFormat="1" x14ac:dyDescent="0.2">
      <c r="Q112" s="139"/>
      <c r="R112" s="139"/>
      <c r="U112" s="144"/>
      <c r="Y112" s="41"/>
    </row>
    <row r="113" spans="17:25" s="118" customFormat="1" x14ac:dyDescent="0.2">
      <c r="Q113" s="139"/>
      <c r="R113" s="139"/>
      <c r="U113" s="144"/>
      <c r="Y113" s="41"/>
    </row>
    <row r="114" spans="17:25" s="118" customFormat="1" x14ac:dyDescent="0.2">
      <c r="Q114" s="139"/>
      <c r="R114" s="139"/>
      <c r="U114" s="144"/>
      <c r="Y114" s="41"/>
    </row>
    <row r="115" spans="17:25" s="118" customFormat="1" x14ac:dyDescent="0.2">
      <c r="Q115" s="139"/>
      <c r="R115" s="139"/>
      <c r="U115" s="144"/>
      <c r="Y115" s="41"/>
    </row>
    <row r="116" spans="17:25" s="118" customFormat="1" x14ac:dyDescent="0.2">
      <c r="Q116" s="139"/>
      <c r="R116" s="139"/>
      <c r="U116" s="144"/>
      <c r="Y116" s="41"/>
    </row>
    <row r="117" spans="17:25" s="118" customFormat="1" x14ac:dyDescent="0.2">
      <c r="Q117" s="139"/>
      <c r="R117" s="139"/>
      <c r="U117" s="144"/>
      <c r="Y117" s="41"/>
    </row>
    <row r="118" spans="17:25" s="118" customFormat="1" x14ac:dyDescent="0.2">
      <c r="Q118" s="139"/>
      <c r="R118" s="139"/>
      <c r="U118" s="144"/>
      <c r="Y118" s="41"/>
    </row>
    <row r="119" spans="17:25" s="118" customFormat="1" x14ac:dyDescent="0.2">
      <c r="Q119" s="139"/>
      <c r="R119" s="139"/>
      <c r="U119" s="144"/>
      <c r="Y119" s="41"/>
    </row>
    <row r="120" spans="17:25" s="118" customFormat="1" x14ac:dyDescent="0.2">
      <c r="Q120" s="139"/>
      <c r="R120" s="139"/>
      <c r="U120" s="144"/>
      <c r="Y120" s="41"/>
    </row>
    <row r="121" spans="17:25" s="118" customFormat="1" x14ac:dyDescent="0.2">
      <c r="Q121" s="139"/>
      <c r="R121" s="139"/>
      <c r="U121" s="144"/>
      <c r="Y121" s="41"/>
    </row>
    <row r="122" spans="17:25" s="118" customFormat="1" x14ac:dyDescent="0.2">
      <c r="Q122" s="139"/>
      <c r="R122" s="139"/>
      <c r="U122" s="144"/>
      <c r="Y122" s="41"/>
    </row>
    <row r="123" spans="17:25" s="118" customFormat="1" x14ac:dyDescent="0.2">
      <c r="Q123" s="139"/>
      <c r="R123" s="139"/>
      <c r="U123" s="144"/>
      <c r="Y123" s="41"/>
    </row>
    <row r="124" spans="17:25" s="118" customFormat="1" x14ac:dyDescent="0.2">
      <c r="Q124" s="139"/>
      <c r="R124" s="139"/>
      <c r="U124" s="144"/>
      <c r="Y124" s="41"/>
    </row>
    <row r="125" spans="17:25" s="118" customFormat="1" x14ac:dyDescent="0.2">
      <c r="Q125" s="139"/>
      <c r="R125" s="139"/>
      <c r="U125" s="144"/>
      <c r="Y125" s="41"/>
    </row>
    <row r="126" spans="17:25" s="118" customFormat="1" x14ac:dyDescent="0.2">
      <c r="Q126" s="139"/>
      <c r="R126" s="139"/>
      <c r="U126" s="144"/>
      <c r="Y126" s="41"/>
    </row>
    <row r="127" spans="17:25" s="118" customFormat="1" x14ac:dyDescent="0.2">
      <c r="Q127" s="139"/>
      <c r="R127" s="139"/>
      <c r="U127" s="144"/>
      <c r="Y127" s="41"/>
    </row>
    <row r="128" spans="17:25" s="118" customFormat="1" x14ac:dyDescent="0.2">
      <c r="Q128" s="139"/>
      <c r="R128" s="139"/>
      <c r="U128" s="144"/>
      <c r="Y128" s="41"/>
    </row>
    <row r="129" spans="17:25" s="118" customFormat="1" x14ac:dyDescent="0.2">
      <c r="Q129" s="139"/>
      <c r="R129" s="139"/>
      <c r="U129" s="144"/>
      <c r="Y129" s="41"/>
    </row>
    <row r="130" spans="17:25" s="118" customFormat="1" x14ac:dyDescent="0.2">
      <c r="Q130" s="139"/>
      <c r="R130" s="139"/>
      <c r="U130" s="144"/>
      <c r="Y130" s="41"/>
    </row>
    <row r="131" spans="17:25" s="118" customFormat="1" x14ac:dyDescent="0.2">
      <c r="Q131" s="139"/>
      <c r="R131" s="139"/>
      <c r="U131" s="144"/>
      <c r="Y131" s="41"/>
    </row>
    <row r="132" spans="17:25" s="118" customFormat="1" x14ac:dyDescent="0.2">
      <c r="Q132" s="139"/>
      <c r="R132" s="139"/>
      <c r="U132" s="144"/>
      <c r="Y132" s="41"/>
    </row>
  </sheetData>
  <mergeCells count="65">
    <mergeCell ref="A1:Z1"/>
    <mergeCell ref="A2:Z2"/>
    <mergeCell ref="A3:Z3"/>
    <mergeCell ref="A4:Z4"/>
    <mergeCell ref="A5:Z5"/>
    <mergeCell ref="A7:Z7"/>
    <mergeCell ref="A10:A12"/>
    <mergeCell ref="B10:B12"/>
    <mergeCell ref="C10:C12"/>
    <mergeCell ref="D10:D12"/>
    <mergeCell ref="E10:E12"/>
    <mergeCell ref="F10:F12"/>
    <mergeCell ref="G10:G12"/>
    <mergeCell ref="Z10:Z12"/>
    <mergeCell ref="Q11:Q12"/>
    <mergeCell ref="R11:R12"/>
    <mergeCell ref="N10:N12"/>
    <mergeCell ref="O10:O12"/>
    <mergeCell ref="P10:P12"/>
    <mergeCell ref="Q10:W10"/>
    <mergeCell ref="X10:Y10"/>
    <mergeCell ref="A88:K88"/>
    <mergeCell ref="P88:U88"/>
    <mergeCell ref="V11:W11"/>
    <mergeCell ref="A84:N84"/>
    <mergeCell ref="A85:L85"/>
    <mergeCell ref="A86:L86"/>
    <mergeCell ref="A87:K87"/>
    <mergeCell ref="P87:Y87"/>
    <mergeCell ref="K10:K12"/>
    <mergeCell ref="L10:L12"/>
    <mergeCell ref="M10:M12"/>
    <mergeCell ref="X11:X12"/>
    <mergeCell ref="Y11:Y12"/>
    <mergeCell ref="A81:L81"/>
    <mergeCell ref="A82:L82"/>
    <mergeCell ref="A83:L83"/>
    <mergeCell ref="H10:H12"/>
    <mergeCell ref="I10:I12"/>
    <mergeCell ref="J10:J12"/>
    <mergeCell ref="T11:T12"/>
    <mergeCell ref="U11:U12"/>
    <mergeCell ref="S11:S12"/>
    <mergeCell ref="A89:N89"/>
    <mergeCell ref="A90:N90"/>
    <mergeCell ref="P90:Y90"/>
    <mergeCell ref="A91:N91"/>
    <mergeCell ref="P91:U91"/>
    <mergeCell ref="P96:U96"/>
    <mergeCell ref="A92:N92"/>
    <mergeCell ref="P92:U92"/>
    <mergeCell ref="A93:N93"/>
    <mergeCell ref="P93:U93"/>
    <mergeCell ref="A94:N94"/>
    <mergeCell ref="P94:U94"/>
    <mergeCell ref="P95:U95"/>
    <mergeCell ref="A104:D104"/>
    <mergeCell ref="A105:D105"/>
    <mergeCell ref="A106:D106"/>
    <mergeCell ref="A97:B97"/>
    <mergeCell ref="P97:U97"/>
    <mergeCell ref="A98:B98"/>
    <mergeCell ref="A99:B99"/>
    <mergeCell ref="A102:D102"/>
    <mergeCell ref="A103:D103"/>
  </mergeCells>
  <phoneticPr fontId="75" type="noConversion"/>
  <pageMargins left="0.70866141732283472" right="0.70866141732283472" top="0" bottom="0" header="0.31496062992125984" footer="0.31496062992125984"/>
  <pageSetup paperSize="8" scale="2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sheetPr>
  <dimension ref="A1:Y71"/>
  <sheetViews>
    <sheetView zoomScale="70" zoomScaleNormal="70" workbookViewId="0">
      <selection activeCell="A10" sqref="A10:XFD14"/>
    </sheetView>
  </sheetViews>
  <sheetFormatPr defaultRowHeight="12.75" x14ac:dyDescent="0.2"/>
  <cols>
    <col min="1" max="2" width="17.85546875" style="54" customWidth="1"/>
    <col min="3"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152" t="s">
        <v>746</v>
      </c>
      <c r="D7" s="29" t="s">
        <v>116</v>
      </c>
      <c r="E7" s="397" t="s">
        <v>747</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55"/>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55"/>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30" x14ac:dyDescent="0.25">
      <c r="A10" s="366" t="s">
        <v>671</v>
      </c>
      <c r="B10" s="148">
        <v>1</v>
      </c>
      <c r="C10" s="57" t="s">
        <v>134</v>
      </c>
      <c r="D10" s="57" t="s">
        <v>844</v>
      </c>
      <c r="E10" s="368" t="s">
        <v>4</v>
      </c>
      <c r="F10" s="384"/>
      <c r="G10" s="384"/>
      <c r="H10" s="384"/>
      <c r="I10" s="384"/>
      <c r="J10" s="384"/>
      <c r="K10" s="384"/>
      <c r="L10" s="384"/>
      <c r="M10" s="384"/>
      <c r="N10" s="597" t="s">
        <v>946</v>
      </c>
      <c r="O10" s="126">
        <v>1</v>
      </c>
      <c r="P10" s="503">
        <v>2340</v>
      </c>
      <c r="Q10" s="503"/>
      <c r="R10" s="503"/>
      <c r="S10" s="503"/>
      <c r="T10" s="503">
        <f t="shared" ref="T10:T14" si="0">SUM(P10:S10)</f>
        <v>2340</v>
      </c>
      <c r="U10" s="415"/>
      <c r="V10" s="415"/>
      <c r="W10" s="415"/>
      <c r="X10" s="415"/>
      <c r="Y10" s="40"/>
    </row>
    <row r="11" spans="1:25" ht="31.5" x14ac:dyDescent="0.25">
      <c r="A11" s="366" t="s">
        <v>672</v>
      </c>
      <c r="B11" s="148">
        <v>1</v>
      </c>
      <c r="C11" s="57" t="s">
        <v>134</v>
      </c>
      <c r="D11" s="57" t="s">
        <v>844</v>
      </c>
      <c r="E11" s="368" t="s">
        <v>269</v>
      </c>
      <c r="F11" s="384"/>
      <c r="G11" s="384"/>
      <c r="H11" s="384"/>
      <c r="I11" s="384"/>
      <c r="J11" s="384"/>
      <c r="K11" s="384"/>
      <c r="L11" s="384"/>
      <c r="M11" s="384"/>
      <c r="N11" s="69" t="s">
        <v>948</v>
      </c>
      <c r="O11" s="126">
        <v>1</v>
      </c>
      <c r="P11" s="503">
        <v>2500</v>
      </c>
      <c r="Q11" s="503">
        <v>2500</v>
      </c>
      <c r="R11" s="503">
        <v>2500</v>
      </c>
      <c r="S11" s="503"/>
      <c r="T11" s="503">
        <f t="shared" si="0"/>
        <v>7500</v>
      </c>
      <c r="U11" s="415"/>
      <c r="V11" s="415"/>
      <c r="W11" s="415"/>
      <c r="X11" s="415"/>
      <c r="Y11" s="40"/>
    </row>
    <row r="12" spans="1:25" ht="31.5" x14ac:dyDescent="0.25">
      <c r="A12" s="366" t="s">
        <v>673</v>
      </c>
      <c r="B12" s="148">
        <v>1</v>
      </c>
      <c r="C12" s="57" t="s">
        <v>134</v>
      </c>
      <c r="D12" s="57" t="s">
        <v>844</v>
      </c>
      <c r="E12" s="368" t="s">
        <v>269</v>
      </c>
      <c r="F12" s="384"/>
      <c r="G12" s="384"/>
      <c r="H12" s="384"/>
      <c r="I12" s="384"/>
      <c r="J12" s="384"/>
      <c r="K12" s="384"/>
      <c r="L12" s="384"/>
      <c r="M12" s="384"/>
      <c r="N12" s="69" t="s">
        <v>964</v>
      </c>
      <c r="O12" s="126">
        <v>1</v>
      </c>
      <c r="P12" s="503">
        <v>5000</v>
      </c>
      <c r="Q12" s="503">
        <v>5000</v>
      </c>
      <c r="R12" s="503">
        <v>5000</v>
      </c>
      <c r="S12" s="503"/>
      <c r="T12" s="503">
        <f t="shared" si="0"/>
        <v>15000</v>
      </c>
      <c r="U12" s="415"/>
      <c r="V12" s="415"/>
      <c r="W12" s="415"/>
      <c r="X12" s="415"/>
      <c r="Y12" s="40"/>
    </row>
    <row r="13" spans="1:25" ht="25.5" x14ac:dyDescent="0.25">
      <c r="A13" s="366" t="s">
        <v>674</v>
      </c>
      <c r="B13" s="148">
        <v>1</v>
      </c>
      <c r="C13" s="57" t="s">
        <v>134</v>
      </c>
      <c r="D13" s="57" t="s">
        <v>844</v>
      </c>
      <c r="E13" s="368" t="s">
        <v>4</v>
      </c>
      <c r="F13" s="384"/>
      <c r="G13" s="384"/>
      <c r="H13" s="384"/>
      <c r="I13" s="384"/>
      <c r="J13" s="384"/>
      <c r="K13" s="384"/>
      <c r="L13" s="384"/>
      <c r="M13" s="384"/>
      <c r="N13" s="69" t="s">
        <v>965</v>
      </c>
      <c r="O13" s="126">
        <v>1</v>
      </c>
      <c r="P13" s="503">
        <v>240</v>
      </c>
      <c r="Q13" s="503">
        <v>240</v>
      </c>
      <c r="R13" s="503">
        <v>240</v>
      </c>
      <c r="S13" s="503"/>
      <c r="T13" s="503">
        <f t="shared" si="0"/>
        <v>720</v>
      </c>
      <c r="U13" s="415"/>
      <c r="V13" s="415"/>
      <c r="W13" s="415"/>
      <c r="X13" s="415"/>
      <c r="Y13" s="40"/>
    </row>
    <row r="14" spans="1:25" ht="25.5" x14ac:dyDescent="0.25">
      <c r="A14" s="366" t="s">
        <v>675</v>
      </c>
      <c r="B14" s="148">
        <v>1</v>
      </c>
      <c r="C14" s="57" t="s">
        <v>134</v>
      </c>
      <c r="D14" s="57" t="s">
        <v>844</v>
      </c>
      <c r="E14" s="368" t="s">
        <v>269</v>
      </c>
      <c r="F14" s="384"/>
      <c r="G14" s="384"/>
      <c r="H14" s="384"/>
      <c r="I14" s="384"/>
      <c r="J14" s="384"/>
      <c r="K14" s="384"/>
      <c r="L14" s="384"/>
      <c r="M14" s="384"/>
      <c r="N14" s="69" t="s">
        <v>1060</v>
      </c>
      <c r="O14" s="126">
        <v>1</v>
      </c>
      <c r="P14" s="503">
        <v>1500</v>
      </c>
      <c r="Q14" s="503">
        <v>1500</v>
      </c>
      <c r="R14" s="503">
        <v>1500</v>
      </c>
      <c r="S14" s="503"/>
      <c r="T14" s="503">
        <f t="shared" si="0"/>
        <v>4500</v>
      </c>
      <c r="U14" s="415"/>
      <c r="V14" s="415"/>
      <c r="W14" s="415"/>
      <c r="X14" s="415"/>
      <c r="Y14" s="40"/>
    </row>
    <row r="15" spans="1:25" ht="15.75" x14ac:dyDescent="0.25">
      <c r="A15" s="588"/>
      <c r="B15" s="589"/>
      <c r="C15" s="590"/>
      <c r="D15" s="590"/>
      <c r="E15" s="591"/>
      <c r="F15" s="592"/>
      <c r="G15" s="592"/>
      <c r="H15" s="592"/>
      <c r="I15" s="592"/>
      <c r="J15" s="592"/>
      <c r="K15" s="592"/>
      <c r="L15" s="592"/>
      <c r="M15" s="592"/>
      <c r="N15" s="593"/>
      <c r="O15" s="594"/>
      <c r="P15" s="147"/>
      <c r="Q15" s="147"/>
      <c r="R15" s="147"/>
      <c r="S15" s="122"/>
      <c r="T15" s="30"/>
      <c r="U15" s="595"/>
      <c r="V15" s="595"/>
      <c r="W15" s="595"/>
      <c r="X15" s="595"/>
      <c r="Y15" s="596"/>
    </row>
    <row r="16" spans="1:25" s="118" customFormat="1" ht="15" x14ac:dyDescent="0.2">
      <c r="A16" s="158" t="s">
        <v>213</v>
      </c>
      <c r="B16" s="158"/>
      <c r="C16" s="158"/>
      <c r="D16" s="158"/>
      <c r="E16" s="150"/>
      <c r="F16" s="158"/>
      <c r="G16" s="158"/>
      <c r="H16" s="158"/>
      <c r="I16" s="158"/>
      <c r="J16" s="158"/>
      <c r="K16" s="158"/>
      <c r="L16" s="158"/>
      <c r="M16" s="158"/>
      <c r="N16" s="158"/>
      <c r="O16" s="158"/>
      <c r="P16" s="419">
        <f>SUM(P10:P14)</f>
        <v>11580</v>
      </c>
      <c r="Q16" s="419">
        <f>SUM(Q10:Q14)</f>
        <v>9240</v>
      </c>
      <c r="R16" s="419">
        <f>SUM(R10:R14)</f>
        <v>9240</v>
      </c>
      <c r="S16" s="419">
        <f>SUM(S10:S14)</f>
        <v>0</v>
      </c>
      <c r="T16" s="419">
        <f>SUM(T10:T14)</f>
        <v>30060</v>
      </c>
      <c r="U16" s="158"/>
      <c r="V16" s="158"/>
      <c r="W16" s="158"/>
      <c r="X16" s="158"/>
      <c r="Y16" s="158"/>
    </row>
    <row r="17" spans="1:25" s="118" customFormat="1" ht="15" x14ac:dyDescent="0.25">
      <c r="A17" s="759" t="s">
        <v>214</v>
      </c>
      <c r="B17" s="760"/>
      <c r="C17" s="760"/>
      <c r="D17" s="760"/>
      <c r="E17" s="760"/>
      <c r="F17" s="760"/>
      <c r="G17" s="760"/>
      <c r="H17" s="760"/>
      <c r="I17" s="760"/>
      <c r="J17" s="759"/>
      <c r="K17" s="760"/>
      <c r="L17" s="760"/>
      <c r="M17" s="760"/>
      <c r="N17" s="760"/>
      <c r="O17" s="760"/>
      <c r="P17" s="760"/>
      <c r="Q17" s="760"/>
      <c r="R17" s="760"/>
      <c r="S17" s="759"/>
      <c r="T17" s="760"/>
      <c r="U17" s="760"/>
      <c r="V17" s="760"/>
      <c r="W17" s="760"/>
      <c r="X17" s="760"/>
      <c r="Y17" s="760"/>
    </row>
    <row r="18" spans="1:25" s="118" customFormat="1" ht="12.75" customHeight="1" x14ac:dyDescent="0.25">
      <c r="A18" s="759" t="s">
        <v>745</v>
      </c>
      <c r="B18" s="760"/>
      <c r="C18" s="760"/>
      <c r="D18" s="760"/>
      <c r="E18" s="760"/>
      <c r="F18" s="760"/>
      <c r="G18" s="760"/>
      <c r="H18" s="760"/>
      <c r="I18" s="760"/>
      <c r="J18" s="759"/>
      <c r="K18" s="760"/>
      <c r="L18" s="760"/>
      <c r="M18" s="760"/>
      <c r="N18" s="760"/>
      <c r="O18" s="760"/>
      <c r="P18" s="760"/>
      <c r="Q18" s="760"/>
      <c r="R18" s="760"/>
      <c r="S18" s="759"/>
      <c r="T18" s="785"/>
      <c r="U18" s="785"/>
      <c r="V18" s="785"/>
      <c r="W18" s="785"/>
      <c r="X18" s="785"/>
      <c r="Y18" s="785"/>
    </row>
    <row r="19" spans="1:25" s="118" customFormat="1" ht="25.5" customHeight="1" x14ac:dyDescent="0.25">
      <c r="A19" s="759" t="s">
        <v>748</v>
      </c>
      <c r="B19" s="760"/>
      <c r="C19" s="760"/>
      <c r="D19" s="760"/>
      <c r="E19" s="760"/>
      <c r="F19" s="760"/>
      <c r="G19" s="760"/>
      <c r="H19" s="760"/>
      <c r="I19" s="760"/>
      <c r="K19" s="140" t="s">
        <v>216</v>
      </c>
      <c r="T19" s="378"/>
      <c r="U19" s="378"/>
      <c r="V19" s="378"/>
      <c r="W19" s="378"/>
      <c r="X19" s="378"/>
      <c r="Y19" s="378"/>
    </row>
    <row r="20" spans="1:25" s="118" customFormat="1" ht="12.75" customHeight="1" x14ac:dyDescent="0.25">
      <c r="A20" s="759" t="s">
        <v>749</v>
      </c>
      <c r="B20" s="760"/>
      <c r="C20" s="760"/>
      <c r="D20" s="760"/>
      <c r="E20" s="760"/>
      <c r="F20" s="760"/>
      <c r="G20" s="760"/>
      <c r="H20" s="760"/>
      <c r="I20" s="760"/>
      <c r="K20" s="140" t="s">
        <v>218</v>
      </c>
      <c r="T20" s="378"/>
      <c r="U20" s="378"/>
      <c r="V20" s="378"/>
      <c r="W20" s="378"/>
      <c r="X20" s="378"/>
      <c r="Y20" s="378"/>
    </row>
    <row r="21" spans="1:25" s="118" customFormat="1" ht="12.75" customHeight="1" x14ac:dyDescent="0.25">
      <c r="A21" s="759" t="s">
        <v>751</v>
      </c>
      <c r="B21" s="760"/>
      <c r="C21" s="760"/>
      <c r="D21" s="760"/>
      <c r="E21" s="760"/>
      <c r="F21" s="760"/>
      <c r="G21" s="760"/>
      <c r="H21" s="760"/>
      <c r="I21" s="760"/>
      <c r="K21" s="140"/>
      <c r="T21" s="378"/>
      <c r="U21" s="378"/>
      <c r="V21" s="378"/>
      <c r="W21" s="378"/>
      <c r="X21" s="378"/>
      <c r="Y21" s="378"/>
    </row>
    <row r="22" spans="1:25" s="118" customFormat="1" ht="12.75" customHeight="1" x14ac:dyDescent="0.25">
      <c r="A22" s="759" t="s">
        <v>753</v>
      </c>
      <c r="B22" s="760"/>
      <c r="C22" s="760"/>
      <c r="D22" s="760"/>
      <c r="E22" s="760"/>
      <c r="F22" s="760"/>
      <c r="G22" s="760"/>
      <c r="H22" s="760"/>
      <c r="I22" s="760"/>
      <c r="K22" s="140"/>
      <c r="T22" s="378"/>
      <c r="U22" s="378"/>
      <c r="V22" s="378"/>
      <c r="W22" s="378"/>
      <c r="X22" s="378"/>
      <c r="Y22" s="378"/>
    </row>
    <row r="23" spans="1:25" s="118" customFormat="1" ht="12.75" customHeight="1" x14ac:dyDescent="0.25">
      <c r="A23" s="759" t="s">
        <v>773</v>
      </c>
      <c r="B23" s="760"/>
      <c r="C23" s="760"/>
      <c r="D23" s="760"/>
      <c r="E23" s="760"/>
      <c r="F23" s="760"/>
      <c r="G23" s="760"/>
      <c r="H23" s="760"/>
      <c r="I23" s="760"/>
      <c r="T23" s="378"/>
      <c r="U23" s="378"/>
      <c r="V23" s="378"/>
      <c r="W23" s="378"/>
      <c r="X23" s="378"/>
      <c r="Y23" s="378"/>
    </row>
    <row r="24" spans="1:25" s="118" customFormat="1" ht="12.75" customHeight="1" x14ac:dyDescent="0.25">
      <c r="A24" s="759" t="s">
        <v>774</v>
      </c>
      <c r="B24" s="760"/>
      <c r="C24" s="760"/>
      <c r="D24" s="760"/>
      <c r="E24" s="760"/>
      <c r="F24" s="760"/>
      <c r="G24" s="760"/>
      <c r="H24" s="760"/>
      <c r="I24" s="760"/>
      <c r="T24" s="378"/>
      <c r="U24" s="378"/>
      <c r="V24" s="378"/>
      <c r="W24" s="378"/>
      <c r="X24" s="378"/>
      <c r="Y24" s="378"/>
    </row>
    <row r="25" spans="1:25" s="118" customFormat="1" ht="12.75" customHeight="1" x14ac:dyDescent="0.25">
      <c r="A25" s="759" t="s">
        <v>776</v>
      </c>
      <c r="B25" s="760"/>
      <c r="C25" s="760"/>
      <c r="D25" s="760"/>
      <c r="E25" s="760"/>
      <c r="F25" s="760"/>
      <c r="G25" s="760"/>
      <c r="H25" s="760"/>
      <c r="I25" s="760"/>
      <c r="T25" s="378"/>
      <c r="U25" s="378"/>
      <c r="V25" s="378"/>
      <c r="W25" s="378"/>
      <c r="X25" s="378"/>
      <c r="Y25" s="378"/>
    </row>
    <row r="26" spans="1:25" s="118" customFormat="1" ht="27.75" customHeight="1" x14ac:dyDescent="0.25">
      <c r="A26" s="759" t="s">
        <v>777</v>
      </c>
      <c r="B26" s="760"/>
      <c r="C26" s="760"/>
      <c r="D26" s="760"/>
      <c r="E26" s="760"/>
      <c r="F26" s="760"/>
      <c r="G26" s="760"/>
      <c r="H26" s="760"/>
      <c r="I26" s="760"/>
      <c r="T26" s="376"/>
      <c r="U26" s="376"/>
      <c r="V26" s="376"/>
      <c r="W26" s="376"/>
      <c r="X26" s="376"/>
      <c r="Y26" s="376"/>
    </row>
    <row r="27" spans="1:25" s="118" customFormat="1" ht="12.75" customHeight="1" x14ac:dyDescent="0.25">
      <c r="A27" s="759" t="s">
        <v>780</v>
      </c>
      <c r="B27" s="760"/>
      <c r="C27" s="760"/>
      <c r="D27" s="760"/>
      <c r="E27" s="760"/>
      <c r="F27" s="760"/>
      <c r="G27" s="760"/>
      <c r="H27" s="760"/>
      <c r="I27" s="760"/>
      <c r="T27" s="376"/>
      <c r="U27" s="376"/>
      <c r="V27" s="376"/>
      <c r="W27" s="376"/>
      <c r="X27" s="376"/>
      <c r="Y27" s="376"/>
    </row>
    <row r="28" spans="1:25" s="120" customFormat="1" ht="12.75" customHeight="1" x14ac:dyDescent="0.25">
      <c r="A28" s="759" t="s">
        <v>783</v>
      </c>
      <c r="B28" s="760"/>
      <c r="C28" s="760"/>
      <c r="D28" s="760"/>
      <c r="E28" s="760"/>
      <c r="F28" s="760"/>
      <c r="G28" s="760"/>
      <c r="H28" s="760"/>
      <c r="I28" s="760"/>
      <c r="T28" s="376"/>
      <c r="U28" s="376"/>
      <c r="V28" s="376"/>
      <c r="W28" s="376"/>
      <c r="X28" s="376"/>
      <c r="Y28" s="376"/>
    </row>
    <row r="29" spans="1:25" s="120" customFormat="1" ht="12.75" customHeight="1" x14ac:dyDescent="0.25">
      <c r="A29" s="786" t="s">
        <v>734</v>
      </c>
      <c r="B29" s="787"/>
      <c r="C29" s="787"/>
      <c r="D29" s="787"/>
      <c r="E29" s="787"/>
      <c r="F29" s="787"/>
      <c r="G29" s="787"/>
      <c r="H29" s="787"/>
      <c r="I29" s="787"/>
      <c r="T29" s="377"/>
      <c r="U29" s="377"/>
      <c r="V29" s="377"/>
      <c r="W29" s="377"/>
      <c r="X29" s="377"/>
      <c r="Y29" s="377"/>
    </row>
    <row r="30" spans="1:25" s="120" customFormat="1" ht="12.75" customHeight="1" x14ac:dyDescent="0.2">
      <c r="A30" s="119"/>
      <c r="B30" s="119"/>
      <c r="C30" s="119"/>
      <c r="D30" s="119"/>
      <c r="E30" s="43"/>
      <c r="F30" s="119"/>
      <c r="G30" s="119"/>
      <c r="H30" s="119"/>
      <c r="I30" s="119"/>
      <c r="T30" s="119"/>
      <c r="U30" s="119"/>
      <c r="V30" s="119"/>
      <c r="W30" s="119"/>
      <c r="X30" s="119"/>
      <c r="Y30" s="119"/>
    </row>
    <row r="31" spans="1:25" s="118" customFormat="1" ht="12" customHeight="1" x14ac:dyDescent="0.2">
      <c r="A31" s="144" t="s">
        <v>761</v>
      </c>
      <c r="E31" s="41"/>
    </row>
    <row r="32" spans="1:25" s="118" customFormat="1" ht="12" customHeight="1" x14ac:dyDescent="0.2">
      <c r="A32" s="759" t="s">
        <v>785</v>
      </c>
      <c r="B32" s="759"/>
      <c r="C32" s="759"/>
      <c r="D32" s="759"/>
      <c r="E32" s="759"/>
      <c r="F32" s="759"/>
      <c r="G32" s="759"/>
      <c r="H32" s="759"/>
      <c r="I32" s="759"/>
    </row>
    <row r="33" spans="1:25" s="118" customFormat="1" ht="12.75" customHeight="1" x14ac:dyDescent="0.2">
      <c r="A33" s="721"/>
      <c r="B33" s="721"/>
      <c r="E33" s="41"/>
    </row>
    <row r="34" spans="1:25" s="118" customFormat="1" ht="12.75" customHeight="1" x14ac:dyDescent="0.2">
      <c r="A34" s="146" t="s">
        <v>762</v>
      </c>
      <c r="B34" s="120"/>
      <c r="C34" s="120"/>
      <c r="D34" s="120"/>
      <c r="E34" s="42"/>
      <c r="F34" s="120"/>
      <c r="G34" s="120"/>
      <c r="H34" s="120"/>
      <c r="I34" s="120"/>
      <c r="T34" s="120"/>
      <c r="U34" s="120"/>
      <c r="V34" s="120"/>
      <c r="W34" s="120"/>
      <c r="X34" s="120"/>
    </row>
    <row r="35" spans="1:25" s="118" customFormat="1" ht="17.25" customHeight="1" x14ac:dyDescent="0.25">
      <c r="A35" s="759" t="s">
        <v>786</v>
      </c>
      <c r="B35" s="760"/>
      <c r="C35" s="760"/>
      <c r="D35" s="760"/>
      <c r="E35" s="760"/>
      <c r="F35" s="760"/>
      <c r="G35" s="760"/>
      <c r="H35" s="760"/>
      <c r="I35" s="760"/>
    </row>
    <row r="36" spans="1:25" s="118" customFormat="1" ht="11.25" customHeight="1" x14ac:dyDescent="0.2">
      <c r="E36" s="41"/>
    </row>
    <row r="37" spans="1:25" s="118" customFormat="1" ht="12.75" customHeight="1" x14ac:dyDescent="0.2">
      <c r="A37" s="146" t="s">
        <v>771</v>
      </c>
      <c r="B37" s="120"/>
      <c r="C37" s="120"/>
      <c r="D37" s="120"/>
      <c r="E37" s="42"/>
      <c r="F37" s="120"/>
      <c r="G37" s="120"/>
      <c r="H37" s="120"/>
      <c r="I37" s="120"/>
      <c r="J37" s="120"/>
      <c r="K37" s="120"/>
      <c r="L37" s="120"/>
      <c r="M37" s="120"/>
      <c r="N37" s="120"/>
      <c r="O37" s="120"/>
      <c r="P37" s="120"/>
      <c r="Q37" s="120"/>
      <c r="R37" s="120"/>
      <c r="S37" s="120"/>
      <c r="T37" s="120"/>
      <c r="U37" s="120"/>
      <c r="V37" s="120"/>
      <c r="W37" s="120"/>
      <c r="X37" s="120"/>
    </row>
    <row r="38" spans="1:25" s="118" customFormat="1" ht="12.75" customHeight="1" x14ac:dyDescent="0.2">
      <c r="A38" s="721" t="s">
        <v>241</v>
      </c>
      <c r="B38" s="721"/>
      <c r="E38" s="41"/>
      <c r="J38" s="145"/>
      <c r="P38" s="159"/>
      <c r="Q38" s="159"/>
      <c r="R38" s="159"/>
      <c r="S38" s="159"/>
      <c r="T38" s="159"/>
      <c r="U38" s="159"/>
      <c r="V38" s="120"/>
      <c r="W38" s="120"/>
      <c r="X38" s="120"/>
      <c r="Y38" s="42"/>
    </row>
    <row r="39" spans="1:25" s="118" customFormat="1" x14ac:dyDescent="0.2">
      <c r="A39" s="721" t="s">
        <v>243</v>
      </c>
      <c r="B39" s="721"/>
      <c r="E39" s="41"/>
      <c r="Q39" s="139"/>
      <c r="Y39" s="41"/>
    </row>
    <row r="40" spans="1:25" s="118" customFormat="1" ht="12.75" customHeight="1" x14ac:dyDescent="0.2">
      <c r="A40" s="721" t="s">
        <v>244</v>
      </c>
      <c r="B40" s="721"/>
      <c r="E40" s="41"/>
      <c r="Q40" s="139"/>
      <c r="Y40" s="41"/>
    </row>
    <row r="41" spans="1:25" s="118" customFormat="1" ht="12.75" customHeight="1" x14ac:dyDescent="0.2">
      <c r="A41" s="142"/>
      <c r="B41" s="142"/>
      <c r="E41" s="41"/>
      <c r="Q41" s="139"/>
      <c r="Y41" s="41"/>
    </row>
    <row r="42" spans="1:25" s="118" customFormat="1" ht="12.75" customHeight="1" x14ac:dyDescent="0.2">
      <c r="A42" s="146" t="s">
        <v>781</v>
      </c>
      <c r="B42" s="120"/>
      <c r="C42" s="120"/>
      <c r="D42" s="120"/>
      <c r="E42" s="42"/>
      <c r="F42" s="120"/>
      <c r="G42" s="120"/>
      <c r="H42" s="120"/>
      <c r="I42" s="120"/>
      <c r="J42" s="120"/>
      <c r="K42" s="120"/>
      <c r="L42" s="120"/>
      <c r="M42" s="120"/>
      <c r="N42" s="120"/>
      <c r="O42" s="120"/>
      <c r="P42" s="120"/>
      <c r="Q42" s="120"/>
      <c r="R42" s="120"/>
      <c r="S42" s="120"/>
      <c r="T42" s="120"/>
      <c r="U42" s="120"/>
      <c r="V42" s="120"/>
      <c r="W42" s="120"/>
      <c r="X42" s="120"/>
    </row>
    <row r="43" spans="1:25" s="118" customFormat="1" ht="12.75" customHeight="1" x14ac:dyDescent="0.2">
      <c r="A43" s="721" t="s">
        <v>787</v>
      </c>
      <c r="B43" s="721"/>
      <c r="E43" s="41"/>
      <c r="J43" s="145"/>
      <c r="P43" s="159"/>
      <c r="Q43" s="159"/>
      <c r="R43" s="159"/>
      <c r="S43" s="159"/>
      <c r="T43" s="159"/>
      <c r="U43" s="159"/>
      <c r="V43" s="120"/>
      <c r="W43" s="120"/>
      <c r="X43" s="120"/>
      <c r="Y43" s="42"/>
    </row>
    <row r="44" spans="1:25" s="118" customFormat="1" x14ac:dyDescent="0.2">
      <c r="A44" s="721" t="s">
        <v>788</v>
      </c>
      <c r="B44" s="721"/>
      <c r="E44" s="41"/>
      <c r="Q44" s="139"/>
      <c r="Y44" s="41"/>
    </row>
    <row r="45" spans="1:25" s="118" customFormat="1" ht="12.75" customHeight="1" x14ac:dyDescent="0.2">
      <c r="A45" s="721" t="s">
        <v>789</v>
      </c>
      <c r="B45" s="721"/>
      <c r="E45" s="41"/>
      <c r="Q45" s="139"/>
      <c r="Y45" s="41"/>
    </row>
    <row r="46" spans="1:25" s="118" customFormat="1" ht="12.75" customHeight="1" x14ac:dyDescent="0.2">
      <c r="A46" s="721" t="s">
        <v>790</v>
      </c>
      <c r="B46" s="721"/>
      <c r="E46" s="41"/>
      <c r="Q46" s="139"/>
      <c r="Y46" s="41"/>
    </row>
    <row r="47" spans="1:25" s="118" customFormat="1" ht="12.75" customHeight="1" x14ac:dyDescent="0.2">
      <c r="A47" s="721" t="s">
        <v>791</v>
      </c>
      <c r="B47" s="721"/>
      <c r="E47" s="41"/>
      <c r="Q47" s="139"/>
      <c r="Y47" s="41"/>
    </row>
    <row r="48" spans="1:25" s="118" customFormat="1" ht="12.75" customHeight="1" x14ac:dyDescent="0.2">
      <c r="A48" s="721" t="s">
        <v>792</v>
      </c>
      <c r="B48" s="721"/>
      <c r="E48" s="41"/>
      <c r="Q48" s="139"/>
      <c r="Y48" s="41"/>
    </row>
    <row r="49" spans="1:25" s="118" customFormat="1" ht="12.75" customHeight="1" x14ac:dyDescent="0.2">
      <c r="A49" s="142"/>
      <c r="B49" s="142"/>
      <c r="E49" s="41"/>
      <c r="Q49" s="139"/>
    </row>
    <row r="50" spans="1:25" s="118" customFormat="1" ht="12.75" customHeight="1" x14ac:dyDescent="0.2">
      <c r="A50" s="146" t="s">
        <v>784</v>
      </c>
      <c r="B50" s="120"/>
      <c r="C50" s="120"/>
      <c r="D50" s="120"/>
      <c r="E50" s="42"/>
      <c r="F50" s="120"/>
      <c r="G50" s="120"/>
      <c r="H50" s="120"/>
      <c r="I50" s="120"/>
      <c r="J50" s="120"/>
      <c r="K50" s="120"/>
      <c r="L50" s="120"/>
      <c r="M50" s="120"/>
      <c r="N50" s="120"/>
      <c r="O50" s="120"/>
      <c r="P50" s="120"/>
      <c r="Q50" s="120"/>
      <c r="R50" s="120"/>
      <c r="S50" s="120"/>
      <c r="T50" s="120"/>
      <c r="U50" s="120"/>
      <c r="V50" s="120"/>
      <c r="W50" s="120"/>
      <c r="X50" s="120"/>
    </row>
    <row r="51" spans="1:25" s="118" customFormat="1" ht="12.75" customHeight="1" x14ac:dyDescent="0.25">
      <c r="A51" s="721" t="s">
        <v>793</v>
      </c>
      <c r="B51" s="721"/>
      <c r="C51" s="785"/>
      <c r="E51" s="41"/>
      <c r="J51" s="145"/>
      <c r="P51" s="159"/>
      <c r="Q51" s="159"/>
      <c r="R51" s="159"/>
      <c r="S51" s="159"/>
      <c r="T51" s="159"/>
      <c r="U51" s="159"/>
      <c r="V51" s="120"/>
      <c r="W51" s="120"/>
      <c r="X51" s="120"/>
      <c r="Y51" s="120"/>
    </row>
    <row r="52" spans="1:25" s="118" customFormat="1" ht="12.75" customHeight="1" x14ac:dyDescent="0.25">
      <c r="A52" s="721" t="s">
        <v>794</v>
      </c>
      <c r="B52" s="721"/>
      <c r="C52" s="785"/>
      <c r="E52" s="41"/>
      <c r="Q52" s="139"/>
    </row>
    <row r="53" spans="1:25" s="118" customFormat="1" ht="12.75" customHeight="1" x14ac:dyDescent="0.25">
      <c r="A53" s="721" t="s">
        <v>795</v>
      </c>
      <c r="B53" s="721"/>
      <c r="C53" s="785"/>
      <c r="E53" s="41"/>
      <c r="Q53" s="139"/>
    </row>
    <row r="54" spans="1:25" s="118" customFormat="1" ht="12.75" customHeight="1" x14ac:dyDescent="0.25">
      <c r="A54" s="721" t="s">
        <v>796</v>
      </c>
      <c r="B54" s="721"/>
      <c r="C54" s="785"/>
      <c r="E54" s="41"/>
      <c r="Q54" s="139"/>
    </row>
    <row r="55" spans="1:25" s="118" customFormat="1" ht="12.75" customHeight="1" x14ac:dyDescent="0.25">
      <c r="A55" s="721" t="s">
        <v>797</v>
      </c>
      <c r="B55" s="721"/>
      <c r="C55" s="785"/>
      <c r="E55" s="41"/>
      <c r="Q55" s="139"/>
    </row>
    <row r="56" spans="1:25" s="118" customFormat="1" ht="24" customHeight="1" x14ac:dyDescent="0.2">
      <c r="B56" s="140"/>
      <c r="E56" s="41"/>
    </row>
    <row r="57" spans="1:25" s="120" customFormat="1" ht="22.5" customHeight="1" x14ac:dyDescent="0.2">
      <c r="A57" s="781" t="s">
        <v>798</v>
      </c>
      <c r="B57" s="781"/>
      <c r="C57" s="781"/>
      <c r="D57" s="781"/>
      <c r="E57" s="781"/>
      <c r="F57" s="781"/>
      <c r="G57" s="143"/>
      <c r="H57" s="380"/>
      <c r="I57" s="380"/>
      <c r="J57" s="117"/>
      <c r="K57" s="157"/>
      <c r="L57" s="157"/>
      <c r="M57" s="157"/>
      <c r="N57" s="157"/>
      <c r="O57" s="157"/>
      <c r="P57" s="157"/>
      <c r="Q57" s="157"/>
      <c r="R57" s="157"/>
      <c r="S57" s="157"/>
      <c r="T57" s="157"/>
      <c r="U57" s="157"/>
      <c r="V57" s="157"/>
      <c r="W57" s="157"/>
      <c r="X57" s="157"/>
      <c r="Y57" s="157"/>
    </row>
    <row r="58" spans="1:25" s="120" customFormat="1" x14ac:dyDescent="0.2">
      <c r="A58" s="774" t="s">
        <v>801</v>
      </c>
      <c r="B58" s="774"/>
      <c r="C58" s="774"/>
      <c r="D58" s="774"/>
      <c r="E58" s="774"/>
      <c r="F58" s="774"/>
      <c r="G58" s="143"/>
      <c r="H58" s="380"/>
      <c r="I58" s="380"/>
      <c r="J58" s="117"/>
    </row>
    <row r="59" spans="1:25" s="120" customFormat="1" x14ac:dyDescent="0.2">
      <c r="A59" s="774" t="s">
        <v>799</v>
      </c>
      <c r="B59" s="774"/>
      <c r="C59" s="774"/>
      <c r="D59" s="774"/>
      <c r="E59" s="774"/>
      <c r="F59" s="774"/>
      <c r="G59" s="143" t="s">
        <v>800</v>
      </c>
      <c r="H59" s="380"/>
      <c r="I59" s="380"/>
      <c r="J59" s="117"/>
    </row>
    <row r="60" spans="1:25" s="120" customFormat="1" ht="12.75" customHeight="1" x14ac:dyDescent="0.2">
      <c r="A60" s="788" t="s">
        <v>802</v>
      </c>
      <c r="B60" s="788"/>
      <c r="C60" s="788"/>
      <c r="D60" s="788"/>
      <c r="E60" s="788"/>
      <c r="F60" s="788"/>
      <c r="G60" s="774"/>
      <c r="H60" s="774"/>
      <c r="I60" s="774"/>
      <c r="J60" s="774"/>
      <c r="K60" s="119"/>
      <c r="L60" s="119"/>
      <c r="M60" s="119"/>
      <c r="N60" s="119"/>
      <c r="O60" s="119"/>
      <c r="P60" s="119"/>
      <c r="Q60" s="119"/>
      <c r="R60" s="119"/>
      <c r="S60" s="119"/>
      <c r="T60" s="119"/>
      <c r="U60" s="119"/>
      <c r="V60" s="119"/>
      <c r="W60" s="119"/>
      <c r="X60" s="119"/>
      <c r="Y60" s="119"/>
    </row>
    <row r="61" spans="1:25" s="120" customFormat="1" x14ac:dyDescent="0.2">
      <c r="A61" s="782" t="s">
        <v>805</v>
      </c>
      <c r="B61" s="783"/>
      <c r="C61" s="783"/>
      <c r="D61" s="783"/>
      <c r="E61" s="783"/>
      <c r="F61" s="784"/>
      <c r="G61" s="372" t="s">
        <v>231</v>
      </c>
      <c r="H61" s="372" t="s">
        <v>735</v>
      </c>
      <c r="I61" s="372" t="s">
        <v>736</v>
      </c>
      <c r="J61" s="372" t="s">
        <v>232</v>
      </c>
      <c r="K61" s="119"/>
      <c r="L61" s="119"/>
      <c r="M61" s="119"/>
      <c r="N61" s="119"/>
      <c r="O61" s="119"/>
      <c r="P61" s="119"/>
      <c r="Q61" s="119"/>
      <c r="R61" s="119"/>
      <c r="S61" s="119"/>
      <c r="T61" s="119"/>
      <c r="U61" s="119"/>
      <c r="V61" s="119"/>
      <c r="W61" s="119"/>
      <c r="X61" s="119"/>
      <c r="Y61" s="119"/>
    </row>
    <row r="62" spans="1:25" s="120" customFormat="1" x14ac:dyDescent="0.2">
      <c r="A62" s="775" t="s">
        <v>234</v>
      </c>
      <c r="B62" s="776"/>
      <c r="C62" s="776"/>
      <c r="D62" s="776"/>
      <c r="E62" s="776"/>
      <c r="F62" s="777"/>
      <c r="G62" s="143">
        <v>0</v>
      </c>
      <c r="H62" s="143">
        <v>0</v>
      </c>
      <c r="I62" s="143">
        <v>0</v>
      </c>
      <c r="J62" s="143">
        <v>0</v>
      </c>
    </row>
    <row r="63" spans="1:25" s="120" customFormat="1" x14ac:dyDescent="0.2">
      <c r="A63" s="775" t="s">
        <v>803</v>
      </c>
      <c r="B63" s="776"/>
      <c r="C63" s="776"/>
      <c r="D63" s="776"/>
      <c r="E63" s="776"/>
      <c r="F63" s="777"/>
      <c r="G63" s="143">
        <v>0</v>
      </c>
      <c r="H63" s="143">
        <v>0</v>
      </c>
      <c r="I63" s="143">
        <v>0</v>
      </c>
      <c r="J63" s="143">
        <v>0</v>
      </c>
    </row>
    <row r="64" spans="1:25" s="120" customFormat="1" ht="12.75" customHeight="1" x14ac:dyDescent="0.2">
      <c r="A64" s="775" t="s">
        <v>236</v>
      </c>
      <c r="B64" s="776"/>
      <c r="C64" s="776"/>
      <c r="D64" s="776"/>
      <c r="E64" s="776"/>
      <c r="F64" s="777"/>
      <c r="G64" s="143">
        <v>0</v>
      </c>
      <c r="H64" s="143">
        <v>0</v>
      </c>
      <c r="I64" s="143">
        <v>0</v>
      </c>
      <c r="J64" s="143">
        <v>0</v>
      </c>
      <c r="K64" s="159"/>
      <c r="L64" s="159"/>
      <c r="M64" s="159"/>
      <c r="N64" s="159"/>
      <c r="O64" s="159"/>
      <c r="P64" s="159"/>
      <c r="Q64" s="159"/>
      <c r="R64" s="159"/>
      <c r="S64" s="159"/>
      <c r="T64" s="159"/>
      <c r="U64" s="159"/>
      <c r="V64" s="159"/>
      <c r="W64" s="159"/>
      <c r="X64" s="159"/>
      <c r="Y64" s="159"/>
    </row>
    <row r="65" spans="1:25" s="120" customFormat="1" ht="12.75" customHeight="1" x14ac:dyDescent="0.25">
      <c r="A65" s="775" t="s">
        <v>237</v>
      </c>
      <c r="B65" s="776"/>
      <c r="C65" s="776"/>
      <c r="D65" s="776"/>
      <c r="E65" s="776"/>
      <c r="F65" s="777"/>
      <c r="G65" s="381">
        <f>P16</f>
        <v>11580</v>
      </c>
      <c r="H65" s="381">
        <f>Q16</f>
        <v>9240</v>
      </c>
      <c r="I65" s="381">
        <f>R16</f>
        <v>9240</v>
      </c>
      <c r="J65" s="381">
        <f>S16</f>
        <v>0</v>
      </c>
      <c r="K65" s="119"/>
      <c r="L65" s="119"/>
      <c r="M65" s="119"/>
      <c r="N65" s="119"/>
      <c r="O65" s="119"/>
      <c r="P65" s="119"/>
      <c r="Q65" s="119"/>
      <c r="R65" s="119"/>
      <c r="S65" s="119"/>
      <c r="T65" s="119"/>
      <c r="U65" s="119"/>
      <c r="V65" s="119"/>
      <c r="W65" s="119"/>
      <c r="X65" s="119"/>
      <c r="Y65" s="119"/>
    </row>
    <row r="66" spans="1:25" s="120" customFormat="1" x14ac:dyDescent="0.2">
      <c r="A66" s="775" t="s">
        <v>238</v>
      </c>
      <c r="B66" s="776"/>
      <c r="C66" s="776"/>
      <c r="D66" s="776"/>
      <c r="E66" s="776"/>
      <c r="F66" s="777"/>
      <c r="G66" s="143">
        <v>0</v>
      </c>
      <c r="H66" s="143">
        <v>0</v>
      </c>
      <c r="I66" s="143">
        <v>0</v>
      </c>
      <c r="J66" s="143">
        <v>0</v>
      </c>
      <c r="K66" s="159"/>
      <c r="L66" s="159"/>
      <c r="M66" s="159"/>
      <c r="N66" s="159"/>
      <c r="O66" s="159"/>
      <c r="P66" s="159"/>
      <c r="Q66" s="159"/>
      <c r="R66" s="159"/>
      <c r="S66" s="159"/>
      <c r="T66" s="159"/>
      <c r="U66" s="159"/>
      <c r="V66" s="159"/>
      <c r="W66" s="159"/>
      <c r="X66" s="159"/>
    </row>
    <row r="67" spans="1:25" s="120" customFormat="1" x14ac:dyDescent="0.2">
      <c r="A67" s="775" t="s">
        <v>804</v>
      </c>
      <c r="B67" s="776"/>
      <c r="C67" s="776"/>
      <c r="D67" s="776"/>
      <c r="E67" s="776"/>
      <c r="F67" s="777"/>
      <c r="G67" s="143">
        <v>0</v>
      </c>
      <c r="H67" s="143">
        <v>0</v>
      </c>
      <c r="I67" s="143">
        <v>0</v>
      </c>
      <c r="J67" s="143">
        <v>0</v>
      </c>
      <c r="K67" s="159"/>
      <c r="L67" s="159"/>
      <c r="M67" s="159"/>
      <c r="N67" s="159"/>
      <c r="O67" s="159"/>
      <c r="P67" s="159"/>
      <c r="Q67" s="159"/>
      <c r="R67" s="159"/>
      <c r="S67" s="159"/>
      <c r="T67" s="159"/>
      <c r="U67" s="159"/>
      <c r="V67" s="159"/>
      <c r="W67" s="159"/>
      <c r="X67" s="159"/>
    </row>
    <row r="68" spans="1:25" s="120" customFormat="1" x14ac:dyDescent="0.2">
      <c r="A68" s="775" t="s">
        <v>242</v>
      </c>
      <c r="B68" s="776"/>
      <c r="C68" s="776"/>
      <c r="D68" s="776"/>
      <c r="E68" s="776"/>
      <c r="F68" s="777"/>
      <c r="G68" s="143">
        <v>0</v>
      </c>
      <c r="H68" s="143">
        <v>0</v>
      </c>
      <c r="I68" s="143">
        <v>0</v>
      </c>
      <c r="J68" s="143">
        <v>0</v>
      </c>
      <c r="K68" s="159"/>
      <c r="L68" s="159"/>
      <c r="M68" s="159"/>
      <c r="N68" s="159"/>
      <c r="O68" s="159"/>
      <c r="P68" s="159"/>
      <c r="Q68" s="159"/>
      <c r="R68" s="159"/>
      <c r="S68" s="159"/>
      <c r="T68" s="159"/>
      <c r="U68" s="159"/>
      <c r="V68" s="159"/>
      <c r="W68" s="159"/>
      <c r="X68" s="159"/>
    </row>
    <row r="69" spans="1:25" s="120" customFormat="1" x14ac:dyDescent="0.2">
      <c r="A69" s="778"/>
      <c r="B69" s="779"/>
      <c r="C69" s="779"/>
      <c r="D69" s="779"/>
      <c r="E69" s="779"/>
      <c r="F69" s="780"/>
      <c r="G69" s="143"/>
      <c r="H69" s="143"/>
      <c r="I69" s="143"/>
      <c r="J69" s="143"/>
      <c r="K69" s="159"/>
      <c r="L69" s="159"/>
      <c r="M69" s="159"/>
      <c r="N69" s="159"/>
      <c r="O69" s="159"/>
      <c r="P69" s="159"/>
      <c r="Q69" s="159"/>
      <c r="R69" s="159"/>
      <c r="S69" s="159"/>
      <c r="T69" s="159"/>
      <c r="U69" s="159"/>
      <c r="V69" s="159"/>
      <c r="W69" s="159"/>
      <c r="X69" s="159"/>
    </row>
    <row r="70" spans="1:25" s="120" customFormat="1" x14ac:dyDescent="0.2">
      <c r="A70" s="118"/>
      <c r="B70" s="139"/>
      <c r="C70" s="118"/>
      <c r="D70" s="118"/>
      <c r="E70" s="41"/>
      <c r="F70" s="118"/>
      <c r="G70" s="118"/>
      <c r="H70" s="118"/>
      <c r="K70" s="159"/>
      <c r="L70" s="159"/>
      <c r="M70" s="159"/>
      <c r="N70" s="159"/>
      <c r="O70" s="159"/>
      <c r="P70" s="159"/>
      <c r="Q70" s="159"/>
      <c r="R70" s="159"/>
      <c r="S70" s="159"/>
      <c r="T70" s="159"/>
      <c r="U70" s="159"/>
      <c r="V70" s="159"/>
      <c r="W70" s="159"/>
      <c r="X70" s="159"/>
    </row>
    <row r="71" spans="1:25" s="120" customFormat="1" x14ac:dyDescent="0.2">
      <c r="A71" s="154"/>
      <c r="B71" s="155"/>
      <c r="C71" s="155"/>
      <c r="D71" s="155"/>
      <c r="E71" s="151"/>
      <c r="F71" s="156"/>
      <c r="G71" s="143"/>
      <c r="H71" s="143"/>
      <c r="I71" s="143"/>
      <c r="J71" s="143"/>
      <c r="K71" s="159"/>
      <c r="L71" s="159"/>
      <c r="M71" s="159"/>
      <c r="N71" s="159"/>
      <c r="O71" s="159"/>
      <c r="P71" s="159"/>
      <c r="Q71" s="159"/>
      <c r="R71" s="159"/>
      <c r="S71" s="159"/>
      <c r="T71" s="159"/>
      <c r="U71" s="159"/>
      <c r="V71" s="159"/>
      <c r="W71" s="159"/>
      <c r="X71" s="159"/>
    </row>
  </sheetData>
  <mergeCells count="60">
    <mergeCell ref="A69:F69"/>
    <mergeCell ref="A59:F59"/>
    <mergeCell ref="A60:F60"/>
    <mergeCell ref="G60:J60"/>
    <mergeCell ref="A61:F61"/>
    <mergeCell ref="A62:F62"/>
    <mergeCell ref="A63:F63"/>
    <mergeCell ref="A64:F64"/>
    <mergeCell ref="A65:F65"/>
    <mergeCell ref="A66:F66"/>
    <mergeCell ref="A67:F67"/>
    <mergeCell ref="A68:F68"/>
    <mergeCell ref="A58:F58"/>
    <mergeCell ref="A44:B44"/>
    <mergeCell ref="A45:B45"/>
    <mergeCell ref="A46:B46"/>
    <mergeCell ref="A47:B47"/>
    <mergeCell ref="A48:B48"/>
    <mergeCell ref="A51:C51"/>
    <mergeCell ref="A52:C52"/>
    <mergeCell ref="A53:C53"/>
    <mergeCell ref="A54:C54"/>
    <mergeCell ref="A55:C55"/>
    <mergeCell ref="A57:F57"/>
    <mergeCell ref="A43:B43"/>
    <mergeCell ref="A25:I25"/>
    <mergeCell ref="A26:I26"/>
    <mergeCell ref="A27:I27"/>
    <mergeCell ref="A28:I28"/>
    <mergeCell ref="A29:I29"/>
    <mergeCell ref="A32:I32"/>
    <mergeCell ref="A33:B33"/>
    <mergeCell ref="A35:I35"/>
    <mergeCell ref="A38:B38"/>
    <mergeCell ref="A39:B39"/>
    <mergeCell ref="A40:B40"/>
    <mergeCell ref="A24:I24"/>
    <mergeCell ref="V8:V9"/>
    <mergeCell ref="W8:X8"/>
    <mergeCell ref="A17:I17"/>
    <mergeCell ref="J17:R17"/>
    <mergeCell ref="S17:Y17"/>
    <mergeCell ref="A18:I18"/>
    <mergeCell ref="J18:R18"/>
    <mergeCell ref="S18:Y18"/>
    <mergeCell ref="A19:I19"/>
    <mergeCell ref="A20:I20"/>
    <mergeCell ref="A21:I21"/>
    <mergeCell ref="A22:I22"/>
    <mergeCell ref="A23:I23"/>
    <mergeCell ref="A1:Y1"/>
    <mergeCell ref="A2:Y2"/>
    <mergeCell ref="A3:Y3"/>
    <mergeCell ref="A4:Y4"/>
    <mergeCell ref="A5:Y5"/>
    <mergeCell ref="H7:J7"/>
    <mergeCell ref="P7:X7"/>
    <mergeCell ref="Y7:Y9"/>
    <mergeCell ref="T8:T9"/>
    <mergeCell ref="U8:U9"/>
  </mergeCells>
  <pageMargins left="0" right="0" top="0.74803149606299213" bottom="0.74803149606299213" header="0.31496062992125984" footer="0.31496062992125984"/>
  <pageSetup paperSize="8"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G28"/>
  <sheetViews>
    <sheetView workbookViewId="0">
      <pane ySplit="1" topLeftCell="A2" activePane="bottomLeft" state="frozen"/>
      <selection activeCell="M727" sqref="M727"/>
      <selection pane="bottomLeft" activeCell="B22" sqref="B22:B26"/>
    </sheetView>
  </sheetViews>
  <sheetFormatPr defaultColWidth="9.140625" defaultRowHeight="13.5" x14ac:dyDescent="0.25"/>
  <cols>
    <col min="1" max="1" width="55.28515625" style="78" customWidth="1"/>
    <col min="2" max="4" width="18.5703125" style="113" customWidth="1"/>
    <col min="5" max="5" width="1.85546875" style="111" customWidth="1"/>
    <col min="6" max="8" width="18.5703125" style="113" customWidth="1"/>
    <col min="9" max="9" width="1.85546875" style="111" customWidth="1"/>
    <col min="10" max="12" width="18.5703125" style="113" customWidth="1"/>
    <col min="13" max="13" width="1.85546875" style="111" customWidth="1"/>
    <col min="14" max="14" width="9.140625" style="548"/>
    <col min="15" max="16384" width="9.140625" style="60"/>
  </cols>
  <sheetData>
    <row r="1" spans="1:33" ht="37.5" x14ac:dyDescent="0.25">
      <c r="A1" s="93" t="s">
        <v>0</v>
      </c>
      <c r="B1" s="664" t="s">
        <v>1</v>
      </c>
      <c r="C1" s="664" t="s">
        <v>970</v>
      </c>
      <c r="D1" s="664" t="s">
        <v>365</v>
      </c>
      <c r="E1" s="100"/>
      <c r="F1" s="664" t="s">
        <v>2</v>
      </c>
      <c r="G1" s="664" t="s">
        <v>970</v>
      </c>
      <c r="H1" s="664" t="s">
        <v>365</v>
      </c>
      <c r="I1" s="100"/>
      <c r="J1" s="664" t="s">
        <v>568</v>
      </c>
      <c r="K1" s="664" t="s">
        <v>970</v>
      </c>
      <c r="L1" s="664" t="s">
        <v>365</v>
      </c>
      <c r="M1" s="100"/>
    </row>
    <row r="2" spans="1:33" x14ac:dyDescent="0.25">
      <c r="A2" s="94" t="s">
        <v>5</v>
      </c>
      <c r="B2" s="602"/>
      <c r="C2" s="602"/>
      <c r="D2" s="602"/>
      <c r="E2" s="666"/>
      <c r="F2" s="602"/>
      <c r="G2" s="602"/>
      <c r="H2" s="602"/>
      <c r="I2" s="666"/>
      <c r="J2" s="602"/>
      <c r="K2" s="602"/>
      <c r="L2" s="602"/>
      <c r="M2" s="666"/>
    </row>
    <row r="3" spans="1:33" ht="31.15" customHeight="1" x14ac:dyDescent="0.25">
      <c r="A3" s="96" t="s">
        <v>396</v>
      </c>
      <c r="B3" s="137">
        <f>'[6]66,05,851 merci c.acq'!I104</f>
        <v>550</v>
      </c>
      <c r="C3" s="105"/>
      <c r="D3" s="105"/>
      <c r="E3" s="666"/>
      <c r="F3" s="137">
        <f>'[6]66,05,851 merci c.acq'!I113</f>
        <v>550</v>
      </c>
      <c r="G3" s="105"/>
      <c r="H3" s="105"/>
      <c r="I3" s="666"/>
      <c r="J3" s="137">
        <f>'[6]66,05,851 merci c.acq'!I122</f>
        <v>550</v>
      </c>
      <c r="K3" s="105"/>
      <c r="L3" s="105"/>
      <c r="M3" s="666"/>
    </row>
    <row r="4" spans="1:33" ht="31.15" customHeight="1" x14ac:dyDescent="0.25">
      <c r="A4" s="96" t="s">
        <v>397</v>
      </c>
      <c r="B4" s="137">
        <f>'[6]66,05,852 acq.beni nf.mil'!I69</f>
        <v>800</v>
      </c>
      <c r="C4" s="105"/>
      <c r="D4" s="105"/>
      <c r="E4" s="666"/>
      <c r="F4" s="137">
        <f>'[6]66,05,852 acq.beni nf.mil'!I78</f>
        <v>800</v>
      </c>
      <c r="G4" s="105"/>
      <c r="H4" s="105"/>
      <c r="I4" s="666"/>
      <c r="J4" s="137">
        <f>'[6]66,05,852 acq.beni nf.mil'!I87</f>
        <v>800</v>
      </c>
      <c r="K4" s="105"/>
      <c r="L4" s="105"/>
      <c r="M4" s="666"/>
    </row>
    <row r="5" spans="1:33" s="68" customFormat="1" ht="18.600000000000001" customHeight="1" x14ac:dyDescent="0.25">
      <c r="A5" s="74" t="s">
        <v>398</v>
      </c>
      <c r="B5" s="138">
        <f>'[6]66,05,853 cancell.e stampa'!I67</f>
        <v>1500</v>
      </c>
      <c r="C5" s="138">
        <f>SUM(B3:B5)</f>
        <v>2850</v>
      </c>
      <c r="D5" s="106" t="s">
        <v>657</v>
      </c>
      <c r="E5" s="666"/>
      <c r="F5" s="138">
        <f>'[6]66,05,853 cancell.e stampa'!I76</f>
        <v>1500</v>
      </c>
      <c r="G5" s="138">
        <f>SUM(F3:F5)</f>
        <v>2850</v>
      </c>
      <c r="H5" s="106" t="s">
        <v>657</v>
      </c>
      <c r="I5" s="666"/>
      <c r="J5" s="138">
        <f>'[6]66,05,853 cancell.e stampa'!I85</f>
        <v>1500</v>
      </c>
      <c r="K5" s="138">
        <f>SUM(J3:J5)</f>
        <v>2850</v>
      </c>
      <c r="L5" s="106" t="s">
        <v>657</v>
      </c>
      <c r="M5" s="666"/>
      <c r="N5" s="548"/>
    </row>
    <row r="6" spans="1:33" s="68" customFormat="1" ht="18.600000000000001" customHeight="1" x14ac:dyDescent="0.25">
      <c r="A6" s="74"/>
      <c r="B6" s="106"/>
      <c r="C6" s="106"/>
      <c r="D6" s="106"/>
      <c r="E6" s="666"/>
      <c r="F6" s="106"/>
      <c r="G6" s="106"/>
      <c r="H6" s="106"/>
      <c r="I6" s="666"/>
      <c r="J6" s="106"/>
      <c r="K6" s="106"/>
      <c r="L6" s="106"/>
      <c r="M6" s="666"/>
      <c r="N6" s="548"/>
    </row>
    <row r="7" spans="1:33" s="548" customFormat="1" x14ac:dyDescent="0.25">
      <c r="A7" s="74" t="s">
        <v>399</v>
      </c>
      <c r="B7" s="106">
        <f>'[6]68,05,851 serv-licenza wecount'!I93</f>
        <v>3360</v>
      </c>
      <c r="C7" s="106">
        <f>B7</f>
        <v>3360</v>
      </c>
      <c r="D7" s="106" t="s">
        <v>279</v>
      </c>
      <c r="E7" s="666"/>
      <c r="F7" s="106">
        <f>'[6]68,05,851 serv-licenza wecount'!I102</f>
        <v>3360</v>
      </c>
      <c r="G7" s="106">
        <f>F7</f>
        <v>3360</v>
      </c>
      <c r="H7" s="106" t="s">
        <v>279</v>
      </c>
      <c r="I7" s="666"/>
      <c r="J7" s="106">
        <f>'[6]68,05,851 serv-licenza wecount'!I111</f>
        <v>3360</v>
      </c>
      <c r="K7" s="106">
        <f>J7</f>
        <v>3360</v>
      </c>
      <c r="L7" s="106" t="s">
        <v>279</v>
      </c>
      <c r="M7" s="666"/>
      <c r="O7" s="60"/>
      <c r="P7" s="60"/>
      <c r="Q7" s="60"/>
      <c r="R7" s="60"/>
      <c r="S7" s="60"/>
      <c r="T7" s="60"/>
      <c r="U7" s="60"/>
      <c r="V7" s="60"/>
      <c r="W7" s="60"/>
      <c r="X7" s="60"/>
      <c r="Y7" s="60"/>
      <c r="Z7" s="60"/>
      <c r="AA7" s="60"/>
      <c r="AB7" s="60"/>
      <c r="AC7" s="60"/>
      <c r="AD7" s="60"/>
      <c r="AE7" s="60"/>
      <c r="AF7" s="60"/>
      <c r="AG7" s="60"/>
    </row>
    <row r="8" spans="1:33" s="548" customFormat="1" x14ac:dyDescent="0.25">
      <c r="A8" s="74"/>
      <c r="B8" s="106"/>
      <c r="C8" s="106"/>
      <c r="D8" s="106"/>
      <c r="E8" s="666"/>
      <c r="F8" s="106"/>
      <c r="G8" s="106"/>
      <c r="H8" s="106"/>
      <c r="I8" s="666"/>
      <c r="J8" s="106"/>
      <c r="K8" s="106"/>
      <c r="L8" s="106"/>
      <c r="M8" s="666"/>
      <c r="O8" s="60"/>
      <c r="P8" s="60"/>
      <c r="Q8" s="60"/>
      <c r="R8" s="60"/>
      <c r="S8" s="60"/>
      <c r="T8" s="60"/>
      <c r="U8" s="60"/>
      <c r="V8" s="60"/>
      <c r="W8" s="60"/>
      <c r="X8" s="60"/>
      <c r="Y8" s="60"/>
      <c r="Z8" s="60"/>
      <c r="AA8" s="60"/>
      <c r="AB8" s="60"/>
      <c r="AC8" s="60"/>
      <c r="AD8" s="60"/>
      <c r="AE8" s="60"/>
      <c r="AF8" s="60"/>
      <c r="AG8" s="60"/>
    </row>
    <row r="9" spans="1:33" s="548" customFormat="1" x14ac:dyDescent="0.25">
      <c r="A9" s="74" t="s">
        <v>401</v>
      </c>
      <c r="B9" s="106">
        <f>'[6]68,05,852 servizi trasp.e conte'!I87</f>
        <v>600</v>
      </c>
      <c r="C9" s="106">
        <f>B9</f>
        <v>600</v>
      </c>
      <c r="D9" s="106" t="s">
        <v>3</v>
      </c>
      <c r="E9" s="666"/>
      <c r="F9" s="106">
        <f>'[6]68,05,852 servizi trasp.e conte'!I96</f>
        <v>600</v>
      </c>
      <c r="G9" s="106">
        <f>F9</f>
        <v>600</v>
      </c>
      <c r="H9" s="106" t="s">
        <v>3</v>
      </c>
      <c r="I9" s="666"/>
      <c r="J9" s="106">
        <f>'[6]68,05,852 servizi trasp.e conte'!I105</f>
        <v>600</v>
      </c>
      <c r="K9" s="106">
        <f>J9</f>
        <v>600</v>
      </c>
      <c r="L9" s="106" t="s">
        <v>3</v>
      </c>
      <c r="M9" s="666"/>
      <c r="O9" s="60"/>
      <c r="P9" s="60"/>
      <c r="Q9" s="60"/>
      <c r="R9" s="60"/>
      <c r="S9" s="60"/>
      <c r="T9" s="60"/>
      <c r="U9" s="60"/>
      <c r="V9" s="60"/>
      <c r="W9" s="60"/>
      <c r="X9" s="60"/>
      <c r="Y9" s="60"/>
      <c r="Z9" s="60"/>
      <c r="AA9" s="60"/>
      <c r="AB9" s="60"/>
      <c r="AC9" s="60"/>
      <c r="AD9" s="60"/>
      <c r="AE9" s="60"/>
      <c r="AF9" s="60"/>
      <c r="AG9" s="60"/>
    </row>
    <row r="10" spans="1:33" s="548" customFormat="1" x14ac:dyDescent="0.25">
      <c r="A10" s="74"/>
      <c r="B10" s="106"/>
      <c r="C10" s="106"/>
      <c r="D10" s="106"/>
      <c r="E10" s="666"/>
      <c r="F10" s="106"/>
      <c r="G10" s="106"/>
      <c r="H10" s="106"/>
      <c r="I10" s="666"/>
      <c r="J10" s="106"/>
      <c r="K10" s="106"/>
      <c r="L10" s="106"/>
      <c r="M10" s="666"/>
      <c r="O10" s="60"/>
      <c r="P10" s="60"/>
      <c r="Q10" s="60"/>
      <c r="R10" s="60"/>
      <c r="S10" s="60"/>
      <c r="T10" s="60"/>
      <c r="U10" s="60"/>
      <c r="V10" s="60"/>
      <c r="W10" s="60"/>
      <c r="X10" s="60"/>
      <c r="Y10" s="60"/>
      <c r="Z10" s="60"/>
      <c r="AA10" s="60"/>
      <c r="AB10" s="60"/>
      <c r="AC10" s="60"/>
      <c r="AD10" s="60"/>
      <c r="AE10" s="60"/>
      <c r="AF10" s="60"/>
      <c r="AG10" s="60"/>
    </row>
    <row r="11" spans="1:33" s="548" customFormat="1" x14ac:dyDescent="0.25">
      <c r="A11" s="74" t="s">
        <v>400</v>
      </c>
      <c r="B11" s="106">
        <f>'[6]68,05,853 - servizi SET bagni'!I102</f>
        <v>161561.17000000001</v>
      </c>
      <c r="C11" s="106">
        <f>B11</f>
        <v>161561.17000000001</v>
      </c>
      <c r="D11" s="106" t="s">
        <v>269</v>
      </c>
      <c r="E11" s="666"/>
      <c r="F11" s="106">
        <f>'[6]68,05,853 - servizi SET bagni'!I111</f>
        <v>161561.17000000001</v>
      </c>
      <c r="G11" s="106">
        <f>F11</f>
        <v>161561.17000000001</v>
      </c>
      <c r="H11" s="106" t="s">
        <v>269</v>
      </c>
      <c r="I11" s="666"/>
      <c r="J11" s="106">
        <f>'[6]68,05,853 - servizi SET bagni'!I120</f>
        <v>161561.17000000001</v>
      </c>
      <c r="K11" s="106">
        <f>J11</f>
        <v>161561.17000000001</v>
      </c>
      <c r="L11" s="106" t="s">
        <v>269</v>
      </c>
      <c r="M11" s="666"/>
      <c r="O11" s="60"/>
      <c r="P11" s="60"/>
      <c r="Q11" s="60"/>
      <c r="R11" s="60"/>
      <c r="S11" s="60"/>
      <c r="T11" s="60"/>
      <c r="U11" s="60"/>
      <c r="V11" s="60"/>
      <c r="W11" s="60"/>
      <c r="X11" s="60"/>
      <c r="Y11" s="60"/>
      <c r="Z11" s="60"/>
      <c r="AA11" s="60"/>
      <c r="AB11" s="60"/>
      <c r="AC11" s="60"/>
      <c r="AD11" s="60"/>
      <c r="AE11" s="60"/>
      <c r="AF11" s="60"/>
      <c r="AG11" s="60"/>
    </row>
    <row r="12" spans="1:33" s="548" customFormat="1" x14ac:dyDescent="0.25">
      <c r="A12" s="74"/>
      <c r="B12" s="106"/>
      <c r="C12" s="106"/>
      <c r="D12" s="106"/>
      <c r="E12" s="666"/>
      <c r="F12" s="106"/>
      <c r="G12" s="106"/>
      <c r="H12" s="106"/>
      <c r="I12" s="666"/>
      <c r="J12" s="106"/>
      <c r="K12" s="106"/>
      <c r="L12" s="106"/>
      <c r="M12" s="666"/>
      <c r="O12" s="60"/>
      <c r="P12" s="60"/>
      <c r="Q12" s="60"/>
      <c r="R12" s="60"/>
      <c r="S12" s="60"/>
      <c r="T12" s="60"/>
      <c r="U12" s="60"/>
      <c r="V12" s="60"/>
      <c r="W12" s="60"/>
      <c r="X12" s="60"/>
      <c r="Y12" s="60"/>
      <c r="Z12" s="60"/>
      <c r="AA12" s="60"/>
      <c r="AB12" s="60"/>
      <c r="AC12" s="60"/>
      <c r="AD12" s="60"/>
      <c r="AE12" s="60"/>
      <c r="AF12" s="60"/>
      <c r="AG12" s="60"/>
    </row>
    <row r="13" spans="1:33" s="548" customFormat="1" x14ac:dyDescent="0.25">
      <c r="A13" s="74" t="s">
        <v>402</v>
      </c>
      <c r="B13" s="106">
        <f>'[6]68,05,858 contr.manut.impel+idr'!I69</f>
        <v>994.44</v>
      </c>
      <c r="C13" s="106">
        <f>B13</f>
        <v>994.44</v>
      </c>
      <c r="D13" s="106" t="s">
        <v>269</v>
      </c>
      <c r="E13" s="666"/>
      <c r="F13" s="106">
        <f>'[6]68,05,858 contr.manut.impel+idr'!I78</f>
        <v>994.44</v>
      </c>
      <c r="G13" s="106">
        <f>F13</f>
        <v>994.44</v>
      </c>
      <c r="H13" s="106" t="s">
        <v>269</v>
      </c>
      <c r="I13" s="666"/>
      <c r="J13" s="106">
        <f>'[6]68,05,858 contr.manut.impel+idr'!I87</f>
        <v>994.44</v>
      </c>
      <c r="K13" s="106">
        <f>J13</f>
        <v>994.44</v>
      </c>
      <c r="L13" s="106" t="s">
        <v>269</v>
      </c>
      <c r="M13" s="666"/>
      <c r="O13" s="60"/>
      <c r="P13" s="60"/>
      <c r="Q13" s="60"/>
      <c r="R13" s="60"/>
      <c r="S13" s="60"/>
      <c r="T13" s="60"/>
      <c r="U13" s="60"/>
      <c r="V13" s="60"/>
      <c r="W13" s="60"/>
      <c r="X13" s="60"/>
      <c r="Y13" s="60"/>
      <c r="Z13" s="60"/>
      <c r="AA13" s="60"/>
      <c r="AB13" s="60"/>
      <c r="AC13" s="60"/>
      <c r="AD13" s="60"/>
      <c r="AE13" s="60"/>
      <c r="AF13" s="60"/>
      <c r="AG13" s="60"/>
    </row>
    <row r="14" spans="1:33" s="548" customFormat="1" x14ac:dyDescent="0.25">
      <c r="A14" s="74"/>
      <c r="B14" s="106"/>
      <c r="C14" s="106"/>
      <c r="D14" s="106"/>
      <c r="E14" s="666"/>
      <c r="F14" s="106"/>
      <c r="G14" s="106"/>
      <c r="H14" s="106"/>
      <c r="I14" s="666"/>
      <c r="J14" s="106"/>
      <c r="K14" s="106"/>
      <c r="L14" s="106"/>
      <c r="M14" s="666"/>
      <c r="O14" s="60"/>
      <c r="P14" s="60"/>
      <c r="Q14" s="60"/>
      <c r="R14" s="60"/>
      <c r="S14" s="60"/>
      <c r="T14" s="60"/>
      <c r="U14" s="60"/>
      <c r="V14" s="60"/>
      <c r="W14" s="60"/>
      <c r="X14" s="60"/>
      <c r="Y14" s="60"/>
      <c r="Z14" s="60"/>
      <c r="AA14" s="60"/>
      <c r="AB14" s="60"/>
      <c r="AC14" s="60"/>
      <c r="AD14" s="60"/>
      <c r="AE14" s="60"/>
      <c r="AF14" s="60"/>
      <c r="AG14" s="60"/>
    </row>
    <row r="15" spans="1:33" s="548" customFormat="1" x14ac:dyDescent="0.25">
      <c r="A15" s="74" t="s">
        <v>403</v>
      </c>
      <c r="B15" s="106">
        <f>'[6]68,05,859 contr.manut.antincend'!I70</f>
        <v>805</v>
      </c>
      <c r="C15" s="106">
        <f>B15</f>
        <v>805</v>
      </c>
      <c r="D15" s="106" t="s">
        <v>269</v>
      </c>
      <c r="E15" s="666"/>
      <c r="F15" s="106">
        <f>'[6]68,05,859 contr.manut.antincend'!I78</f>
        <v>805</v>
      </c>
      <c r="G15" s="106">
        <f>F15</f>
        <v>805</v>
      </c>
      <c r="H15" s="106" t="s">
        <v>269</v>
      </c>
      <c r="I15" s="666"/>
      <c r="J15" s="106">
        <f>'[6]68,05,859 contr.manut.antincend'!I85</f>
        <v>805</v>
      </c>
      <c r="K15" s="106">
        <f>J15</f>
        <v>805</v>
      </c>
      <c r="L15" s="106" t="s">
        <v>269</v>
      </c>
      <c r="M15" s="666"/>
      <c r="O15" s="60"/>
      <c r="P15" s="60"/>
      <c r="Q15" s="60"/>
      <c r="R15" s="60"/>
      <c r="S15" s="60"/>
      <c r="T15" s="60"/>
      <c r="U15" s="60"/>
      <c r="V15" s="60"/>
      <c r="W15" s="60"/>
      <c r="X15" s="60"/>
      <c r="Y15" s="60"/>
      <c r="Z15" s="60"/>
      <c r="AA15" s="60"/>
      <c r="AB15" s="60"/>
      <c r="AC15" s="60"/>
      <c r="AD15" s="60"/>
      <c r="AE15" s="60"/>
      <c r="AF15" s="60"/>
      <c r="AG15" s="60"/>
    </row>
    <row r="17" spans="1:33" s="548" customFormat="1" x14ac:dyDescent="0.25">
      <c r="A17" s="74" t="s">
        <v>404</v>
      </c>
      <c r="B17" s="106">
        <f>'[6]68,05,860 contr.di assist.Skida'!I60</f>
        <v>2000</v>
      </c>
      <c r="C17" s="106">
        <f>B17</f>
        <v>2000</v>
      </c>
      <c r="D17" s="106" t="s">
        <v>279</v>
      </c>
      <c r="E17" s="666"/>
      <c r="F17" s="106">
        <f>'[6]68,05,860 contr.di assist.Skida'!I69</f>
        <v>2000</v>
      </c>
      <c r="G17" s="106">
        <f>F17</f>
        <v>2000</v>
      </c>
      <c r="H17" s="106" t="s">
        <v>279</v>
      </c>
      <c r="I17" s="666"/>
      <c r="J17" s="106">
        <f>'[6]68,05,860 contr.di assist.Skida'!I78</f>
        <v>2000</v>
      </c>
      <c r="K17" s="106">
        <f>J17</f>
        <v>2000</v>
      </c>
      <c r="L17" s="106" t="s">
        <v>279</v>
      </c>
      <c r="M17" s="666"/>
      <c r="O17" s="60"/>
      <c r="P17" s="60"/>
      <c r="Q17" s="60"/>
      <c r="R17" s="60"/>
      <c r="S17" s="60"/>
      <c r="T17" s="60"/>
      <c r="U17" s="60"/>
      <c r="V17" s="60"/>
      <c r="W17" s="60"/>
      <c r="X17" s="60"/>
      <c r="Y17" s="60"/>
      <c r="Z17" s="60"/>
      <c r="AA17" s="60"/>
      <c r="AB17" s="60"/>
      <c r="AC17" s="60"/>
      <c r="AD17" s="60"/>
      <c r="AE17" s="60"/>
      <c r="AF17" s="60"/>
      <c r="AG17" s="60"/>
    </row>
    <row r="18" spans="1:33" s="548" customFormat="1" x14ac:dyDescent="0.25">
      <c r="A18" s="74"/>
      <c r="B18" s="106"/>
      <c r="C18" s="106"/>
      <c r="D18" s="106"/>
      <c r="E18" s="666"/>
      <c r="F18" s="106"/>
      <c r="G18" s="106"/>
      <c r="H18" s="106"/>
      <c r="I18" s="666"/>
      <c r="J18" s="106"/>
      <c r="K18" s="106"/>
      <c r="L18" s="106"/>
      <c r="M18" s="666"/>
      <c r="O18" s="60"/>
      <c r="P18" s="60"/>
      <c r="Q18" s="60"/>
      <c r="R18" s="60"/>
      <c r="S18" s="60"/>
      <c r="T18" s="60"/>
      <c r="U18" s="60"/>
      <c r="V18" s="60"/>
      <c r="W18" s="60"/>
      <c r="X18" s="60"/>
      <c r="Y18" s="60"/>
      <c r="Z18" s="60"/>
      <c r="AA18" s="60"/>
      <c r="AB18" s="60"/>
      <c r="AC18" s="60"/>
      <c r="AD18" s="60"/>
      <c r="AE18" s="60"/>
      <c r="AF18" s="60"/>
      <c r="AG18" s="60"/>
    </row>
    <row r="19" spans="1:33" s="548" customFormat="1" ht="18.600000000000001" customHeight="1" x14ac:dyDescent="0.25">
      <c r="A19" s="75" t="s">
        <v>384</v>
      </c>
      <c r="B19" s="103">
        <f>'[6]68,05,508 oneri e spese banc.'!I152</f>
        <v>750</v>
      </c>
      <c r="C19" s="103">
        <f>B19</f>
        <v>750</v>
      </c>
      <c r="D19" s="103" t="s">
        <v>657</v>
      </c>
      <c r="E19" s="666"/>
      <c r="F19" s="103">
        <f>'[6]68,05,508 oneri e spese banc.'!I161</f>
        <v>750</v>
      </c>
      <c r="G19" s="103">
        <f>F19</f>
        <v>750</v>
      </c>
      <c r="H19" s="103" t="s">
        <v>657</v>
      </c>
      <c r="I19" s="666"/>
      <c r="J19" s="103">
        <f>'[6]68,05,508 oneri e spese banc.'!I170</f>
        <v>750</v>
      </c>
      <c r="K19" s="103">
        <f>J19</f>
        <v>750</v>
      </c>
      <c r="L19" s="103" t="s">
        <v>657</v>
      </c>
      <c r="M19" s="666"/>
      <c r="O19" s="60"/>
      <c r="P19" s="60"/>
      <c r="Q19" s="60"/>
      <c r="R19" s="60"/>
      <c r="S19" s="60"/>
      <c r="T19" s="60"/>
      <c r="U19" s="60"/>
      <c r="V19" s="60"/>
      <c r="W19" s="60"/>
      <c r="X19" s="60"/>
      <c r="Y19" s="60"/>
      <c r="Z19" s="60"/>
      <c r="AA19" s="60"/>
      <c r="AB19" s="60"/>
      <c r="AC19" s="60"/>
      <c r="AD19" s="60"/>
      <c r="AE19" s="60"/>
      <c r="AF19" s="60"/>
      <c r="AG19" s="60"/>
    </row>
    <row r="20" spans="1:33" s="548" customFormat="1" ht="18.600000000000001" customHeight="1" x14ac:dyDescent="0.25">
      <c r="A20" s="75" t="s">
        <v>967</v>
      </c>
      <c r="B20" s="103">
        <f>'[6]68,05,526 ABBUONI E SCONTI PASS'!I45</f>
        <v>5</v>
      </c>
      <c r="C20" s="103"/>
      <c r="D20" s="665" t="s">
        <v>658</v>
      </c>
      <c r="E20" s="666"/>
      <c r="F20" s="103">
        <f>'[6]68,05,526 ABBUONI E SCONTI PASS'!I54</f>
        <v>5</v>
      </c>
      <c r="G20" s="103"/>
      <c r="H20" s="665" t="s">
        <v>658</v>
      </c>
      <c r="I20" s="666"/>
      <c r="J20" s="103">
        <f>'[6]68,05,526 ABBUONI E SCONTI PASS'!I63</f>
        <v>5</v>
      </c>
      <c r="K20" s="103"/>
      <c r="L20" s="665" t="s">
        <v>658</v>
      </c>
      <c r="M20" s="666"/>
      <c r="O20" s="60"/>
      <c r="P20" s="60"/>
      <c r="Q20" s="60"/>
      <c r="R20" s="60"/>
      <c r="S20" s="60"/>
      <c r="T20" s="60"/>
      <c r="U20" s="60"/>
      <c r="V20" s="60"/>
      <c r="W20" s="60"/>
      <c r="X20" s="60"/>
      <c r="Y20" s="60"/>
      <c r="Z20" s="60"/>
      <c r="AA20" s="60"/>
      <c r="AB20" s="60"/>
      <c r="AC20" s="60"/>
      <c r="AD20" s="60"/>
      <c r="AE20" s="60"/>
      <c r="AF20" s="60"/>
      <c r="AG20" s="60"/>
    </row>
    <row r="21" spans="1:33" s="548" customFormat="1" x14ac:dyDescent="0.25">
      <c r="A21" s="74" t="s">
        <v>405</v>
      </c>
      <c r="B21" s="106">
        <f>'[6]68,05,854-serviz.amminstrat.'!I69</f>
        <v>250</v>
      </c>
      <c r="C21" s="106">
        <f>B21</f>
        <v>250</v>
      </c>
      <c r="D21" s="106" t="s">
        <v>657</v>
      </c>
      <c r="E21" s="666"/>
      <c r="F21" s="106">
        <f>'[6]68,05,854-serviz.amminstrat.'!I78</f>
        <v>250</v>
      </c>
      <c r="G21" s="106">
        <f>F21</f>
        <v>250</v>
      </c>
      <c r="H21" s="106" t="s">
        <v>657</v>
      </c>
      <c r="I21" s="666"/>
      <c r="J21" s="106">
        <f>'[6]68,05,854-serviz.amminstrat.'!I87</f>
        <v>250</v>
      </c>
      <c r="K21" s="106">
        <f>J21</f>
        <v>250</v>
      </c>
      <c r="L21" s="106" t="s">
        <v>657</v>
      </c>
      <c r="M21" s="666"/>
      <c r="O21" s="60"/>
      <c r="P21" s="60"/>
      <c r="Q21" s="60"/>
      <c r="R21" s="60"/>
      <c r="S21" s="60"/>
      <c r="T21" s="60"/>
      <c r="U21" s="60"/>
      <c r="V21" s="60"/>
      <c r="W21" s="60"/>
      <c r="X21" s="60"/>
      <c r="Y21" s="60"/>
      <c r="Z21" s="60"/>
      <c r="AA21" s="60"/>
      <c r="AB21" s="60"/>
      <c r="AC21" s="60"/>
      <c r="AD21" s="60"/>
      <c r="AE21" s="60"/>
      <c r="AF21" s="60"/>
      <c r="AG21" s="60"/>
    </row>
    <row r="22" spans="1:33" s="548" customFormat="1" x14ac:dyDescent="0.25">
      <c r="A22" s="74" t="s">
        <v>968</v>
      </c>
      <c r="B22" s="108">
        <f>'[6]68,05,861 manut.carpenteria bag'!I76</f>
        <v>2500</v>
      </c>
      <c r="C22" s="108"/>
      <c r="D22" s="669" t="s">
        <v>971</v>
      </c>
      <c r="E22" s="666"/>
      <c r="F22" s="108">
        <f>'[6]68,05,861 manut.carpenteria bag'!I85</f>
        <v>2500</v>
      </c>
      <c r="G22" s="108"/>
      <c r="H22" s="669" t="s">
        <v>971</v>
      </c>
      <c r="I22" s="666"/>
      <c r="J22" s="108">
        <f>'[6]68,05,861 manut.carpenteria bag'!I94</f>
        <v>2500</v>
      </c>
      <c r="K22" s="108"/>
      <c r="L22" s="669" t="s">
        <v>971</v>
      </c>
      <c r="M22" s="666"/>
      <c r="O22" s="60"/>
      <c r="P22" s="60"/>
      <c r="Q22" s="60"/>
      <c r="R22" s="60"/>
      <c r="S22" s="60"/>
      <c r="T22" s="60"/>
      <c r="U22" s="60"/>
      <c r="V22" s="60"/>
      <c r="W22" s="60"/>
      <c r="X22" s="60"/>
      <c r="Y22" s="60"/>
      <c r="Z22" s="60"/>
      <c r="AA22" s="60"/>
      <c r="AB22" s="60"/>
      <c r="AC22" s="60"/>
      <c r="AD22" s="60"/>
      <c r="AE22" s="60"/>
      <c r="AF22" s="60"/>
      <c r="AG22" s="60"/>
    </row>
    <row r="23" spans="1:33" s="548" customFormat="1" ht="18.75" x14ac:dyDescent="0.3">
      <c r="A23" s="74" t="s">
        <v>406</v>
      </c>
      <c r="B23" s="108">
        <f>'[6]68,05,855 manut.e riparaz.'!I73</f>
        <v>1000</v>
      </c>
      <c r="C23" s="108"/>
      <c r="D23" s="669" t="s">
        <v>971</v>
      </c>
      <c r="E23" s="102"/>
      <c r="F23" s="108">
        <f>'[6]68,05,855 manut.e riparaz.'!I82</f>
        <v>1000</v>
      </c>
      <c r="G23" s="108"/>
      <c r="H23" s="669" t="s">
        <v>971</v>
      </c>
      <c r="I23" s="102"/>
      <c r="J23" s="108">
        <f>'[6]68,05,855 manut.e riparaz.'!I91</f>
        <v>1000</v>
      </c>
      <c r="K23" s="108"/>
      <c r="L23" s="669" t="s">
        <v>971</v>
      </c>
      <c r="M23" s="102"/>
      <c r="O23" s="60"/>
      <c r="P23" s="60"/>
      <c r="Q23" s="60"/>
      <c r="R23" s="60"/>
      <c r="S23" s="60"/>
      <c r="T23" s="60"/>
      <c r="U23" s="60"/>
      <c r="V23" s="60"/>
      <c r="W23" s="60"/>
      <c r="X23" s="60"/>
      <c r="Y23" s="60"/>
      <c r="Z23" s="60"/>
      <c r="AA23" s="60"/>
      <c r="AB23" s="60"/>
      <c r="AC23" s="60"/>
      <c r="AD23" s="60"/>
      <c r="AE23" s="60"/>
      <c r="AF23" s="60"/>
      <c r="AG23" s="60"/>
    </row>
    <row r="24" spans="1:33" s="548" customFormat="1" ht="27.75" x14ac:dyDescent="0.3">
      <c r="A24" s="74" t="s">
        <v>969</v>
      </c>
      <c r="B24" s="108">
        <f>'[6]68,05,856 manut.extra antincend'!I66</f>
        <v>0</v>
      </c>
      <c r="C24" s="108"/>
      <c r="D24" s="669" t="s">
        <v>971</v>
      </c>
      <c r="E24" s="102"/>
      <c r="F24" s="108">
        <f>'[6]68,05,856 manut.extra antincend'!I75</f>
        <v>0</v>
      </c>
      <c r="G24" s="108"/>
      <c r="H24" s="669" t="s">
        <v>971</v>
      </c>
      <c r="I24" s="102"/>
      <c r="J24" s="108">
        <f>'[6]68,05,856 manut.extra antincend'!I84</f>
        <v>0</v>
      </c>
      <c r="K24" s="108"/>
      <c r="L24" s="669" t="s">
        <v>971</v>
      </c>
      <c r="M24" s="102"/>
      <c r="O24" s="60"/>
      <c r="P24" s="60"/>
      <c r="Q24" s="60"/>
      <c r="R24" s="60"/>
      <c r="S24" s="60"/>
      <c r="T24" s="60"/>
      <c r="U24" s="60"/>
      <c r="V24" s="60"/>
      <c r="W24" s="60"/>
      <c r="X24" s="60"/>
      <c r="Y24" s="60"/>
      <c r="Z24" s="60"/>
      <c r="AA24" s="60"/>
      <c r="AB24" s="60"/>
      <c r="AC24" s="60"/>
      <c r="AD24" s="60"/>
      <c r="AE24" s="60"/>
      <c r="AF24" s="60"/>
      <c r="AG24" s="60"/>
    </row>
    <row r="25" spans="1:33" s="548" customFormat="1" ht="18.75" x14ac:dyDescent="0.3">
      <c r="A25" s="74" t="s">
        <v>407</v>
      </c>
      <c r="B25" s="108">
        <f>'[6]68,05,857 man.extra imp.elet+id'!I80</f>
        <v>5000</v>
      </c>
      <c r="C25" s="108"/>
      <c r="D25" s="669" t="s">
        <v>971</v>
      </c>
      <c r="E25" s="102"/>
      <c r="F25" s="108">
        <f>'[6]68,05,857 man.extra imp.elet+id'!I89</f>
        <v>5000</v>
      </c>
      <c r="G25" s="108"/>
      <c r="H25" s="669" t="s">
        <v>971</v>
      </c>
      <c r="I25" s="102"/>
      <c r="J25" s="108">
        <f>'[6]68,05,857 man.extra imp.elet+id'!I98</f>
        <v>5000</v>
      </c>
      <c r="K25" s="108"/>
      <c r="L25" s="669" t="s">
        <v>971</v>
      </c>
      <c r="M25" s="102"/>
      <c r="O25" s="60"/>
      <c r="P25" s="60"/>
      <c r="Q25" s="60"/>
      <c r="R25" s="60"/>
      <c r="S25" s="60"/>
      <c r="T25" s="60"/>
      <c r="U25" s="60"/>
      <c r="V25" s="60"/>
      <c r="W25" s="60"/>
      <c r="X25" s="60"/>
      <c r="Y25" s="60"/>
      <c r="Z25" s="60"/>
      <c r="AA25" s="60"/>
      <c r="AB25" s="60"/>
      <c r="AC25" s="60"/>
      <c r="AD25" s="60"/>
      <c r="AE25" s="60"/>
      <c r="AF25" s="60"/>
      <c r="AG25" s="60"/>
    </row>
    <row r="26" spans="1:33" s="548" customFormat="1" ht="15" x14ac:dyDescent="0.25">
      <c r="A26" s="668" t="s">
        <v>966</v>
      </c>
      <c r="B26" s="667">
        <v>20000</v>
      </c>
      <c r="C26" s="667"/>
      <c r="D26" s="669" t="s">
        <v>971</v>
      </c>
      <c r="E26" s="666"/>
      <c r="F26" s="667">
        <v>20000</v>
      </c>
      <c r="G26" s="667"/>
      <c r="H26" s="669" t="s">
        <v>971</v>
      </c>
      <c r="I26" s="666"/>
      <c r="J26" s="667">
        <v>20000</v>
      </c>
      <c r="K26" s="667"/>
      <c r="L26" s="669" t="s">
        <v>971</v>
      </c>
      <c r="M26" s="666"/>
      <c r="O26" s="60"/>
      <c r="P26" s="60"/>
      <c r="Q26" s="60"/>
      <c r="R26" s="60"/>
      <c r="S26" s="60"/>
      <c r="T26" s="60"/>
      <c r="U26" s="60"/>
      <c r="V26" s="60"/>
      <c r="W26" s="60"/>
      <c r="X26" s="60"/>
      <c r="Y26" s="60"/>
      <c r="Z26" s="60"/>
      <c r="AA26" s="60"/>
      <c r="AB26" s="60"/>
      <c r="AC26" s="60"/>
      <c r="AD26" s="60"/>
      <c r="AE26" s="60"/>
      <c r="AF26" s="60"/>
      <c r="AG26" s="60"/>
    </row>
    <row r="27" spans="1:33" x14ac:dyDescent="0.25">
      <c r="C27" s="670">
        <f>SUM(C3:C26)</f>
        <v>173170.61000000002</v>
      </c>
      <c r="G27" s="670">
        <f>SUM(G3:G26)</f>
        <v>173170.61000000002</v>
      </c>
      <c r="K27" s="670">
        <f>SUM(K3:K26)</f>
        <v>173170.61000000002</v>
      </c>
    </row>
    <row r="28" spans="1:33" s="548" customFormat="1" x14ac:dyDescent="0.25">
      <c r="A28" s="77"/>
      <c r="B28" s="112"/>
      <c r="C28" s="112"/>
      <c r="D28" s="112"/>
      <c r="E28" s="111"/>
      <c r="F28" s="112"/>
      <c r="G28" s="112"/>
      <c r="H28" s="112"/>
      <c r="I28" s="111"/>
      <c r="J28" s="112"/>
      <c r="K28" s="112"/>
      <c r="L28" s="112"/>
      <c r="M28" s="111"/>
      <c r="O28" s="60"/>
      <c r="P28" s="60"/>
      <c r="Q28" s="60"/>
      <c r="R28" s="60"/>
      <c r="S28" s="60"/>
      <c r="T28" s="60"/>
      <c r="U28" s="60"/>
      <c r="V28" s="60"/>
      <c r="W28" s="60"/>
      <c r="X28" s="60"/>
      <c r="Y28" s="60"/>
      <c r="Z28" s="60"/>
      <c r="AA28" s="60"/>
      <c r="AB28" s="60"/>
      <c r="AC28" s="60"/>
      <c r="AD28" s="60"/>
      <c r="AE28" s="60"/>
      <c r="AF28" s="60"/>
      <c r="AG28" s="60"/>
    </row>
  </sheetData>
  <pageMargins left="0.31496062992125984" right="0.31496062992125984" top="0.39370078740157483" bottom="0.39370078740157483" header="0.31496062992125984" footer="0.31496062992125984"/>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Z76"/>
  <sheetViews>
    <sheetView topLeftCell="A11" zoomScale="75" zoomScaleNormal="75" workbookViewId="0">
      <selection activeCell="A14" sqref="A14:XFD22"/>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664</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36.75" customHeight="1" x14ac:dyDescent="0.25">
      <c r="A13" s="671" t="s">
        <v>395</v>
      </c>
      <c r="B13" s="25"/>
      <c r="C13" s="25"/>
      <c r="D13" s="23"/>
      <c r="E13" s="24"/>
      <c r="F13" s="23"/>
      <c r="G13" s="23"/>
      <c r="H13" s="23"/>
      <c r="I13" s="26"/>
      <c r="J13" s="27"/>
      <c r="K13" s="369"/>
      <c r="L13" s="24"/>
      <c r="M13" s="24"/>
      <c r="N13" s="367"/>
      <c r="O13" s="28"/>
      <c r="P13" s="382"/>
      <c r="Q13" s="46"/>
      <c r="R13" s="46"/>
      <c r="S13" s="24"/>
      <c r="T13" s="24"/>
      <c r="U13" s="388"/>
      <c r="V13" s="30"/>
      <c r="W13" s="30"/>
      <c r="X13" s="364"/>
      <c r="Y13" s="364"/>
      <c r="Z13" s="31"/>
    </row>
    <row r="14" spans="1:26" ht="63" customHeight="1" x14ac:dyDescent="0.2">
      <c r="A14" s="366" t="s">
        <v>671</v>
      </c>
      <c r="B14" s="32" t="s">
        <v>132</v>
      </c>
      <c r="C14" s="33">
        <v>2024</v>
      </c>
      <c r="D14" s="33">
        <v>2024</v>
      </c>
      <c r="E14" s="33" t="s">
        <v>133</v>
      </c>
      <c r="F14" s="33" t="s">
        <v>134</v>
      </c>
      <c r="G14" s="33" t="s">
        <v>133</v>
      </c>
      <c r="H14" s="33" t="s">
        <v>133</v>
      </c>
      <c r="I14" s="33" t="s">
        <v>135</v>
      </c>
      <c r="J14" s="687" t="s">
        <v>136</v>
      </c>
      <c r="K14" s="689" t="s">
        <v>137</v>
      </c>
      <c r="L14" s="687" t="s">
        <v>490</v>
      </c>
      <c r="M14" s="133"/>
      <c r="N14" s="368" t="s">
        <v>657</v>
      </c>
      <c r="O14" s="34"/>
      <c r="P14" s="383"/>
      <c r="Q14" s="47">
        <v>2850</v>
      </c>
      <c r="R14" s="47">
        <v>2850</v>
      </c>
      <c r="S14" s="47">
        <v>2850</v>
      </c>
      <c r="T14" s="30"/>
      <c r="U14" s="149">
        <f>SUM(Q14:T14)</f>
        <v>8550</v>
      </c>
      <c r="V14" s="30"/>
      <c r="W14" s="33"/>
      <c r="X14" s="364" t="s">
        <v>130</v>
      </c>
      <c r="Y14" s="364"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687" t="s">
        <v>151</v>
      </c>
      <c r="K15" s="689" t="s">
        <v>160</v>
      </c>
      <c r="L15" s="688" t="s">
        <v>491</v>
      </c>
      <c r="M15" s="133"/>
      <c r="N15" s="368" t="s">
        <v>279</v>
      </c>
      <c r="O15" s="34"/>
      <c r="P15" s="383"/>
      <c r="Q15" s="47">
        <v>3360</v>
      </c>
      <c r="R15" s="47">
        <v>3360</v>
      </c>
      <c r="S15" s="47">
        <v>3360</v>
      </c>
      <c r="T15" s="30"/>
      <c r="U15" s="149">
        <f t="shared" ref="U15:U23" si="0">SUM(Q15:T15)</f>
        <v>10080</v>
      </c>
      <c r="V15" s="30"/>
      <c r="W15" s="33"/>
      <c r="X15" s="364" t="s">
        <v>130</v>
      </c>
      <c r="Y15" s="364"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687" t="s">
        <v>151</v>
      </c>
      <c r="K16" s="689" t="s">
        <v>157</v>
      </c>
      <c r="L16" s="687" t="s">
        <v>436</v>
      </c>
      <c r="M16" s="133"/>
      <c r="N16" s="368" t="s">
        <v>3</v>
      </c>
      <c r="O16" s="34"/>
      <c r="P16" s="383"/>
      <c r="Q16" s="47">
        <v>600</v>
      </c>
      <c r="R16" s="47">
        <v>600</v>
      </c>
      <c r="S16" s="47">
        <v>600</v>
      </c>
      <c r="T16" s="30"/>
      <c r="U16" s="149">
        <f t="shared" si="0"/>
        <v>1800</v>
      </c>
      <c r="V16" s="30"/>
      <c r="W16" s="33"/>
      <c r="X16" s="364" t="s">
        <v>130</v>
      </c>
      <c r="Y16" s="364" t="s">
        <v>131</v>
      </c>
      <c r="Z16" s="35"/>
    </row>
    <row r="17" spans="1:26" ht="38.25" customHeight="1" x14ac:dyDescent="0.2">
      <c r="A17" s="366" t="s">
        <v>674</v>
      </c>
      <c r="B17" s="32" t="s">
        <v>132</v>
      </c>
      <c r="C17" s="33">
        <v>2024</v>
      </c>
      <c r="D17" s="33">
        <v>2024</v>
      </c>
      <c r="E17" s="33" t="s">
        <v>133</v>
      </c>
      <c r="F17" s="33" t="s">
        <v>133</v>
      </c>
      <c r="G17" s="33" t="s">
        <v>133</v>
      </c>
      <c r="H17" s="33" t="s">
        <v>133</v>
      </c>
      <c r="I17" s="33" t="s">
        <v>135</v>
      </c>
      <c r="J17" s="687" t="s">
        <v>151</v>
      </c>
      <c r="K17" s="689" t="s">
        <v>157</v>
      </c>
      <c r="L17" s="687" t="s">
        <v>492</v>
      </c>
      <c r="M17" s="133"/>
      <c r="N17" s="368" t="s">
        <v>269</v>
      </c>
      <c r="O17" s="34"/>
      <c r="P17" s="383"/>
      <c r="Q17" s="47">
        <v>161561</v>
      </c>
      <c r="R17" s="47">
        <v>161561</v>
      </c>
      <c r="S17" s="47">
        <v>161561</v>
      </c>
      <c r="T17" s="30"/>
      <c r="U17" s="149">
        <f t="shared" si="0"/>
        <v>484683</v>
      </c>
      <c r="V17" s="30"/>
      <c r="W17" s="33"/>
      <c r="X17" s="364" t="s">
        <v>130</v>
      </c>
      <c r="Y17" s="364" t="s">
        <v>131</v>
      </c>
      <c r="Z17" s="35"/>
    </row>
    <row r="18" spans="1:26" ht="38.25" customHeight="1" x14ac:dyDescent="0.2">
      <c r="A18" s="366" t="s">
        <v>675</v>
      </c>
      <c r="B18" s="32" t="s">
        <v>132</v>
      </c>
      <c r="C18" s="33">
        <v>2024</v>
      </c>
      <c r="D18" s="33">
        <v>2024</v>
      </c>
      <c r="E18" s="33" t="s">
        <v>133</v>
      </c>
      <c r="F18" s="33" t="s">
        <v>134</v>
      </c>
      <c r="G18" s="33" t="s">
        <v>133</v>
      </c>
      <c r="H18" s="33" t="s">
        <v>133</v>
      </c>
      <c r="I18" s="33" t="s">
        <v>135</v>
      </c>
      <c r="J18" s="687" t="s">
        <v>151</v>
      </c>
      <c r="K18" s="689" t="s">
        <v>152</v>
      </c>
      <c r="L18" s="688" t="s">
        <v>439</v>
      </c>
      <c r="M18" s="133"/>
      <c r="N18" s="368" t="s">
        <v>269</v>
      </c>
      <c r="O18" s="34"/>
      <c r="P18" s="383"/>
      <c r="Q18" s="47">
        <v>994</v>
      </c>
      <c r="R18" s="47">
        <v>994</v>
      </c>
      <c r="S18" s="47">
        <v>994</v>
      </c>
      <c r="T18" s="30"/>
      <c r="U18" s="149">
        <f t="shared" si="0"/>
        <v>2982</v>
      </c>
      <c r="V18" s="30"/>
      <c r="W18" s="33"/>
      <c r="X18" s="364" t="s">
        <v>130</v>
      </c>
      <c r="Y18" s="364" t="s">
        <v>131</v>
      </c>
      <c r="Z18" s="35"/>
    </row>
    <row r="19" spans="1:26" ht="38.25" customHeight="1" x14ac:dyDescent="0.2">
      <c r="A19" s="366" t="s">
        <v>676</v>
      </c>
      <c r="B19" s="32" t="s">
        <v>132</v>
      </c>
      <c r="C19" s="33">
        <v>2024</v>
      </c>
      <c r="D19" s="33">
        <v>2024</v>
      </c>
      <c r="E19" s="33" t="s">
        <v>133</v>
      </c>
      <c r="F19" s="33" t="s">
        <v>134</v>
      </c>
      <c r="G19" s="33" t="s">
        <v>133</v>
      </c>
      <c r="H19" s="33" t="s">
        <v>133</v>
      </c>
      <c r="I19" s="33" t="s">
        <v>135</v>
      </c>
      <c r="J19" s="687" t="s">
        <v>151</v>
      </c>
      <c r="K19" s="689" t="s">
        <v>152</v>
      </c>
      <c r="L19" s="688" t="s">
        <v>458</v>
      </c>
      <c r="M19" s="133"/>
      <c r="N19" s="368" t="s">
        <v>269</v>
      </c>
      <c r="O19" s="34"/>
      <c r="P19" s="383"/>
      <c r="Q19" s="47">
        <v>805</v>
      </c>
      <c r="R19" s="47">
        <v>805</v>
      </c>
      <c r="S19" s="47">
        <v>805</v>
      </c>
      <c r="T19" s="30"/>
      <c r="U19" s="149">
        <f t="shared" si="0"/>
        <v>2415</v>
      </c>
      <c r="V19" s="30"/>
      <c r="W19" s="33"/>
      <c r="X19" s="364" t="s">
        <v>130</v>
      </c>
      <c r="Y19" s="364"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687" t="s">
        <v>151</v>
      </c>
      <c r="K20" s="689" t="s">
        <v>152</v>
      </c>
      <c r="L20" s="688" t="s">
        <v>493</v>
      </c>
      <c r="M20" s="133"/>
      <c r="N20" s="368" t="s">
        <v>279</v>
      </c>
      <c r="O20" s="34"/>
      <c r="P20" s="383"/>
      <c r="Q20" s="47">
        <v>2000</v>
      </c>
      <c r="R20" s="47">
        <v>2000</v>
      </c>
      <c r="S20" s="47">
        <v>2000</v>
      </c>
      <c r="T20" s="30"/>
      <c r="U20" s="149">
        <f t="shared" si="0"/>
        <v>6000</v>
      </c>
      <c r="V20" s="30"/>
      <c r="W20" s="33"/>
      <c r="X20" s="364" t="s">
        <v>130</v>
      </c>
      <c r="Y20" s="364" t="s">
        <v>131</v>
      </c>
      <c r="Z20" s="35"/>
    </row>
    <row r="21" spans="1:26" ht="149.25" customHeight="1" x14ac:dyDescent="0.2">
      <c r="A21" s="366" t="s">
        <v>678</v>
      </c>
      <c r="B21" s="32" t="s">
        <v>132</v>
      </c>
      <c r="C21" s="33">
        <v>2024</v>
      </c>
      <c r="D21" s="33">
        <v>2024</v>
      </c>
      <c r="E21" s="33" t="s">
        <v>133</v>
      </c>
      <c r="F21" s="33" t="s">
        <v>133</v>
      </c>
      <c r="G21" s="33" t="s">
        <v>133</v>
      </c>
      <c r="H21" s="33" t="s">
        <v>133</v>
      </c>
      <c r="I21" s="33" t="s">
        <v>135</v>
      </c>
      <c r="J21" s="687" t="s">
        <v>151</v>
      </c>
      <c r="K21" s="689" t="s">
        <v>204</v>
      </c>
      <c r="L21" s="687" t="s">
        <v>470</v>
      </c>
      <c r="M21" s="34"/>
      <c r="N21" s="368" t="s">
        <v>657</v>
      </c>
      <c r="O21" s="34"/>
      <c r="P21" s="383"/>
      <c r="Q21" s="47">
        <v>750</v>
      </c>
      <c r="R21" s="47">
        <v>750</v>
      </c>
      <c r="S21" s="47">
        <v>750</v>
      </c>
      <c r="T21" s="30"/>
      <c r="U21" s="149">
        <f t="shared" si="0"/>
        <v>2250</v>
      </c>
      <c r="V21" s="30"/>
      <c r="W21" s="33"/>
      <c r="X21" s="364" t="s">
        <v>130</v>
      </c>
      <c r="Y21" s="364"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687" t="s">
        <v>151</v>
      </c>
      <c r="K22" s="689" t="s">
        <v>204</v>
      </c>
      <c r="L22" s="687" t="s">
        <v>488</v>
      </c>
      <c r="M22" s="34"/>
      <c r="N22" s="368" t="s">
        <v>657</v>
      </c>
      <c r="O22" s="34"/>
      <c r="P22" s="383"/>
      <c r="Q22" s="47">
        <v>250</v>
      </c>
      <c r="R22" s="47">
        <v>250</v>
      </c>
      <c r="S22" s="47">
        <v>250</v>
      </c>
      <c r="T22" s="30"/>
      <c r="U22" s="149">
        <f>SUM(Q22:T22)</f>
        <v>750</v>
      </c>
      <c r="V22" s="30"/>
      <c r="W22" s="33"/>
      <c r="X22" s="364" t="s">
        <v>130</v>
      </c>
      <c r="Y22" s="364" t="s">
        <v>131</v>
      </c>
      <c r="Z22" s="35"/>
    </row>
    <row r="23" spans="1:26" x14ac:dyDescent="0.2">
      <c r="A23" s="32"/>
      <c r="K23" s="22"/>
      <c r="N23" s="22"/>
      <c r="Q23" s="124">
        <f>SUM(Q14:Q22)</f>
        <v>173170</v>
      </c>
      <c r="R23" s="124">
        <f>SUM(R14:R22)</f>
        <v>173170</v>
      </c>
      <c r="S23" s="124">
        <f>SUM(S14:S22)</f>
        <v>173170</v>
      </c>
      <c r="T23" s="124">
        <f>SUM(T14:T22)</f>
        <v>0</v>
      </c>
      <c r="U23" s="149">
        <f t="shared" si="0"/>
        <v>519510</v>
      </c>
      <c r="X23" s="22"/>
      <c r="Y23" s="22"/>
    </row>
    <row r="24" spans="1:26" s="118" customFormat="1" x14ac:dyDescent="0.2">
      <c r="A24" s="385"/>
      <c r="Q24" s="386"/>
      <c r="R24" s="139"/>
      <c r="S24" s="139"/>
      <c r="U24" s="389"/>
    </row>
    <row r="25" spans="1:26" s="118" customFormat="1" x14ac:dyDescent="0.2">
      <c r="A25" s="738" t="s">
        <v>213</v>
      </c>
      <c r="B25" s="738"/>
      <c r="C25" s="738"/>
      <c r="D25" s="738"/>
      <c r="E25" s="738"/>
      <c r="F25" s="738"/>
      <c r="G25" s="738"/>
      <c r="H25" s="738"/>
      <c r="I25" s="738"/>
      <c r="J25" s="738"/>
      <c r="K25" s="738"/>
      <c r="L25" s="738"/>
      <c r="Q25" s="139"/>
      <c r="R25" s="139"/>
      <c r="U25" s="144"/>
    </row>
    <row r="26" spans="1:26" s="118" customFormat="1" x14ac:dyDescent="0.2">
      <c r="A26" s="739" t="s">
        <v>214</v>
      </c>
      <c r="B26" s="739"/>
      <c r="C26" s="739"/>
      <c r="D26" s="740"/>
      <c r="E26" s="740"/>
      <c r="F26" s="740"/>
      <c r="G26" s="740"/>
      <c r="H26" s="740"/>
      <c r="I26" s="740"/>
      <c r="J26" s="740"/>
      <c r="K26" s="740"/>
      <c r="L26" s="740"/>
      <c r="Q26" s="139"/>
      <c r="R26" s="139"/>
      <c r="U26" s="144"/>
    </row>
    <row r="27" spans="1:26" s="118" customFormat="1" x14ac:dyDescent="0.2">
      <c r="A27" s="723" t="s">
        <v>215</v>
      </c>
      <c r="B27" s="723"/>
      <c r="C27" s="723"/>
      <c r="D27" s="723"/>
      <c r="E27" s="723"/>
      <c r="F27" s="723"/>
      <c r="G27" s="723"/>
      <c r="H27" s="723"/>
      <c r="I27" s="723"/>
      <c r="J27" s="723"/>
      <c r="K27" s="723"/>
      <c r="L27" s="723"/>
      <c r="R27" s="139"/>
      <c r="S27" s="144"/>
      <c r="T27" s="393" t="s">
        <v>216</v>
      </c>
      <c r="U27" s="144"/>
    </row>
    <row r="28" spans="1:26" s="118" customFormat="1" ht="25.5" customHeight="1" x14ac:dyDescent="0.2">
      <c r="A28" s="723" t="s">
        <v>217</v>
      </c>
      <c r="B28" s="723"/>
      <c r="C28" s="723"/>
      <c r="D28" s="723"/>
      <c r="E28" s="723"/>
      <c r="F28" s="723"/>
      <c r="G28" s="723"/>
      <c r="H28" s="723"/>
      <c r="I28" s="723"/>
      <c r="J28" s="723"/>
      <c r="K28" s="723"/>
      <c r="L28" s="723"/>
      <c r="M28" s="723"/>
      <c r="N28" s="723"/>
      <c r="R28" s="139"/>
      <c r="S28" s="144"/>
      <c r="T28" s="393" t="s">
        <v>218</v>
      </c>
      <c r="U28" s="144"/>
      <c r="Z28" s="141"/>
    </row>
    <row r="29" spans="1:26" s="118" customFormat="1" x14ac:dyDescent="0.2">
      <c r="A29" s="723" t="s">
        <v>219</v>
      </c>
      <c r="B29" s="721"/>
      <c r="C29" s="721"/>
      <c r="D29" s="721"/>
      <c r="E29" s="721"/>
      <c r="F29" s="721"/>
      <c r="G29" s="721"/>
      <c r="H29" s="721"/>
      <c r="I29" s="721"/>
      <c r="J29" s="721"/>
      <c r="K29" s="721"/>
      <c r="L29" s="721"/>
      <c r="Q29" s="140"/>
      <c r="R29" s="139"/>
      <c r="U29" s="144"/>
      <c r="Z29" s="141"/>
    </row>
    <row r="30" spans="1:26" s="118" customFormat="1" ht="27" customHeight="1" x14ac:dyDescent="0.2">
      <c r="A30" s="723" t="s">
        <v>220</v>
      </c>
      <c r="B30" s="723"/>
      <c r="C30" s="723"/>
      <c r="D30" s="723"/>
      <c r="E30" s="723"/>
      <c r="F30" s="723"/>
      <c r="G30" s="723"/>
      <c r="H30" s="723"/>
      <c r="I30" s="723"/>
      <c r="J30" s="723"/>
      <c r="K30" s="723"/>
      <c r="L30" s="723"/>
      <c r="Q30" s="139"/>
      <c r="R30" s="139"/>
      <c r="U30" s="144"/>
    </row>
    <row r="31" spans="1:26" s="118" customFormat="1" ht="12" customHeight="1" x14ac:dyDescent="0.2">
      <c r="A31" s="723" t="s">
        <v>221</v>
      </c>
      <c r="B31" s="723"/>
      <c r="C31" s="723"/>
      <c r="D31" s="723"/>
      <c r="E31" s="723"/>
      <c r="F31" s="723"/>
      <c r="G31" s="723"/>
      <c r="H31" s="723"/>
      <c r="I31" s="723"/>
      <c r="J31" s="723"/>
      <c r="K31" s="723"/>
      <c r="L31" s="142"/>
      <c r="P31" s="725" t="s">
        <v>222</v>
      </c>
      <c r="Q31" s="725"/>
      <c r="R31" s="725"/>
      <c r="S31" s="725"/>
      <c r="T31" s="725"/>
      <c r="U31" s="725"/>
      <c r="V31" s="725"/>
      <c r="W31" s="725"/>
      <c r="X31" s="725"/>
      <c r="Y31" s="725"/>
    </row>
    <row r="32" spans="1:26" s="118" customFormat="1" ht="12.75" customHeight="1" x14ac:dyDescent="0.2">
      <c r="A32" s="723" t="s">
        <v>223</v>
      </c>
      <c r="B32" s="723"/>
      <c r="C32" s="723"/>
      <c r="D32" s="723"/>
      <c r="E32" s="723"/>
      <c r="F32" s="723"/>
      <c r="G32" s="723"/>
      <c r="H32" s="723"/>
      <c r="I32" s="723"/>
      <c r="J32" s="723"/>
      <c r="K32" s="723"/>
      <c r="P32" s="725" t="s">
        <v>224</v>
      </c>
      <c r="Q32" s="725"/>
      <c r="R32" s="725"/>
      <c r="S32" s="725"/>
      <c r="T32" s="725"/>
      <c r="U32" s="725"/>
      <c r="V32" s="143" t="s">
        <v>225</v>
      </c>
      <c r="W32" s="380"/>
      <c r="X32" s="380"/>
      <c r="Y32" s="117"/>
    </row>
    <row r="33" spans="1:25" s="118" customFormat="1" ht="12.75" customHeight="1" x14ac:dyDescent="0.2">
      <c r="A33" s="723" t="s">
        <v>226</v>
      </c>
      <c r="B33" s="723"/>
      <c r="C33" s="723"/>
      <c r="D33" s="723"/>
      <c r="E33" s="723"/>
      <c r="F33" s="723"/>
      <c r="G33" s="723"/>
      <c r="H33" s="723"/>
      <c r="I33" s="723"/>
      <c r="J33" s="723"/>
      <c r="K33" s="723"/>
      <c r="L33" s="723"/>
      <c r="M33" s="723"/>
      <c r="N33" s="723"/>
      <c r="P33" s="379"/>
      <c r="Q33" s="394"/>
      <c r="R33" s="394"/>
      <c r="S33" s="379"/>
      <c r="T33" s="379"/>
      <c r="U33" s="379"/>
      <c r="V33" s="143"/>
      <c r="W33" s="380"/>
      <c r="X33" s="380"/>
      <c r="Y33" s="117"/>
    </row>
    <row r="34" spans="1:25" s="118" customFormat="1" ht="12.75" customHeight="1" x14ac:dyDescent="0.2">
      <c r="A34" s="723" t="s">
        <v>227</v>
      </c>
      <c r="B34" s="723"/>
      <c r="C34" s="723"/>
      <c r="D34" s="723"/>
      <c r="E34" s="723"/>
      <c r="F34" s="723"/>
      <c r="G34" s="723"/>
      <c r="H34" s="723"/>
      <c r="I34" s="723"/>
      <c r="J34" s="723"/>
      <c r="K34" s="723"/>
      <c r="L34" s="723"/>
      <c r="M34" s="723"/>
      <c r="N34" s="723"/>
      <c r="P34" s="725" t="s">
        <v>228</v>
      </c>
      <c r="Q34" s="725"/>
      <c r="R34" s="725"/>
      <c r="S34" s="725"/>
      <c r="T34" s="725"/>
      <c r="U34" s="725"/>
      <c r="V34" s="725"/>
      <c r="W34" s="725"/>
      <c r="X34" s="725"/>
      <c r="Y34" s="725"/>
    </row>
    <row r="35" spans="1:25" s="118" customFormat="1" ht="27.75" customHeight="1" x14ac:dyDescent="0.2">
      <c r="A35" s="723" t="s">
        <v>229</v>
      </c>
      <c r="B35" s="723"/>
      <c r="C35" s="723"/>
      <c r="D35" s="723"/>
      <c r="E35" s="723"/>
      <c r="F35" s="723"/>
      <c r="G35" s="723"/>
      <c r="H35" s="723"/>
      <c r="I35" s="723"/>
      <c r="J35" s="723"/>
      <c r="K35" s="723"/>
      <c r="L35" s="723"/>
      <c r="M35" s="723"/>
      <c r="N35" s="723"/>
      <c r="P35" s="725" t="s">
        <v>230</v>
      </c>
      <c r="Q35" s="725"/>
      <c r="R35" s="725"/>
      <c r="S35" s="725"/>
      <c r="T35" s="725"/>
      <c r="U35" s="725"/>
      <c r="V35" s="372" t="s">
        <v>828</v>
      </c>
      <c r="W35" s="372" t="s">
        <v>829</v>
      </c>
      <c r="X35" s="372" t="s">
        <v>830</v>
      </c>
      <c r="Y35" s="372" t="s">
        <v>232</v>
      </c>
    </row>
    <row r="36" spans="1:25" s="118" customFormat="1" ht="12.75" customHeight="1" x14ac:dyDescent="0.2">
      <c r="A36" s="723" t="s">
        <v>233</v>
      </c>
      <c r="B36" s="723"/>
      <c r="C36" s="723"/>
      <c r="D36" s="723"/>
      <c r="E36" s="723"/>
      <c r="F36" s="723"/>
      <c r="G36" s="723"/>
      <c r="H36" s="723"/>
      <c r="I36" s="723"/>
      <c r="J36" s="723"/>
      <c r="K36" s="723"/>
      <c r="L36" s="723"/>
      <c r="M36" s="723"/>
      <c r="N36" s="723"/>
      <c r="P36" s="722" t="s">
        <v>234</v>
      </c>
      <c r="Q36" s="722"/>
      <c r="R36" s="722"/>
      <c r="S36" s="722"/>
      <c r="T36" s="722"/>
      <c r="U36" s="722"/>
      <c r="V36" s="143">
        <v>0</v>
      </c>
      <c r="W36" s="143">
        <v>0</v>
      </c>
      <c r="X36" s="143">
        <v>0</v>
      </c>
      <c r="Y36" s="143">
        <v>0</v>
      </c>
    </row>
    <row r="37" spans="1:25" s="120" customFormat="1" ht="12.75" customHeight="1" x14ac:dyDescent="0.2">
      <c r="A37" s="723" t="s">
        <v>235</v>
      </c>
      <c r="B37" s="723"/>
      <c r="C37" s="723"/>
      <c r="D37" s="723"/>
      <c r="E37" s="723"/>
      <c r="F37" s="723"/>
      <c r="G37" s="723"/>
      <c r="H37" s="723"/>
      <c r="I37" s="723"/>
      <c r="J37" s="723"/>
      <c r="K37" s="723"/>
      <c r="L37" s="723"/>
      <c r="M37" s="723"/>
      <c r="N37" s="723"/>
      <c r="P37" s="722" t="s">
        <v>236</v>
      </c>
      <c r="Q37" s="722"/>
      <c r="R37" s="722"/>
      <c r="S37" s="722"/>
      <c r="T37" s="722"/>
      <c r="U37" s="722"/>
      <c r="V37" s="143">
        <v>0</v>
      </c>
      <c r="W37" s="143">
        <v>0</v>
      </c>
      <c r="X37" s="143">
        <v>0</v>
      </c>
      <c r="Y37" s="143">
        <v>0</v>
      </c>
    </row>
    <row r="38" spans="1:25" s="120" customFormat="1" ht="12.75" customHeight="1" x14ac:dyDescent="0.2">
      <c r="A38" s="724" t="s">
        <v>734</v>
      </c>
      <c r="B38" s="724"/>
      <c r="C38" s="724"/>
      <c r="D38" s="724"/>
      <c r="E38" s="724"/>
      <c r="F38" s="724"/>
      <c r="G38" s="724"/>
      <c r="H38" s="724"/>
      <c r="I38" s="724"/>
      <c r="J38" s="724"/>
      <c r="K38" s="724"/>
      <c r="L38" s="724"/>
      <c r="M38" s="724"/>
      <c r="N38" s="724"/>
      <c r="P38" s="722" t="s">
        <v>237</v>
      </c>
      <c r="Q38" s="722"/>
      <c r="R38" s="722"/>
      <c r="S38" s="722"/>
      <c r="T38" s="722"/>
      <c r="U38" s="722"/>
      <c r="V38" s="380">
        <f>Q23</f>
        <v>173170</v>
      </c>
      <c r="W38" s="380">
        <f>R23</f>
        <v>173170</v>
      </c>
      <c r="X38" s="380">
        <f>S23</f>
        <v>173170</v>
      </c>
      <c r="Y38" s="380">
        <f>T23</f>
        <v>0</v>
      </c>
    </row>
    <row r="39" spans="1:25" s="120" customFormat="1" ht="12.75" customHeight="1" x14ac:dyDescent="0.2">
      <c r="A39" s="119"/>
      <c r="B39" s="119"/>
      <c r="C39" s="119"/>
      <c r="D39" s="119"/>
      <c r="E39" s="119"/>
      <c r="F39" s="119"/>
      <c r="G39" s="119"/>
      <c r="H39" s="119"/>
      <c r="I39" s="119"/>
      <c r="J39" s="119"/>
      <c r="K39" s="119"/>
      <c r="L39" s="119"/>
      <c r="M39" s="119"/>
      <c r="N39" s="119"/>
      <c r="P39" s="722" t="s">
        <v>238</v>
      </c>
      <c r="Q39" s="722"/>
      <c r="R39" s="722"/>
      <c r="S39" s="722"/>
      <c r="T39" s="722"/>
      <c r="U39" s="722"/>
      <c r="V39" s="143">
        <v>0</v>
      </c>
      <c r="W39" s="143">
        <v>0</v>
      </c>
      <c r="X39" s="143">
        <v>0</v>
      </c>
      <c r="Y39" s="143">
        <v>0</v>
      </c>
    </row>
    <row r="40" spans="1:25" s="118" customFormat="1" ht="12" customHeight="1" x14ac:dyDescent="0.2">
      <c r="A40" s="144" t="s">
        <v>239</v>
      </c>
      <c r="P40" s="722" t="s">
        <v>240</v>
      </c>
      <c r="Q40" s="722"/>
      <c r="R40" s="722"/>
      <c r="S40" s="722"/>
      <c r="T40" s="722"/>
      <c r="U40" s="722"/>
      <c r="V40" s="143">
        <v>0</v>
      </c>
      <c r="W40" s="143">
        <v>0</v>
      </c>
      <c r="X40" s="143">
        <v>0</v>
      </c>
      <c r="Y40" s="143">
        <v>0</v>
      </c>
    </row>
    <row r="41" spans="1:25" s="118" customFormat="1" ht="12.75" customHeight="1" x14ac:dyDescent="0.2">
      <c r="A41" s="721" t="s">
        <v>241</v>
      </c>
      <c r="B41" s="721"/>
      <c r="J41" s="145"/>
      <c r="P41" s="722" t="s">
        <v>242</v>
      </c>
      <c r="Q41" s="722"/>
      <c r="R41" s="722"/>
      <c r="S41" s="722"/>
      <c r="T41" s="722"/>
      <c r="U41" s="722"/>
      <c r="V41" s="143">
        <v>0</v>
      </c>
      <c r="W41" s="143">
        <v>0</v>
      </c>
      <c r="X41" s="143">
        <v>0</v>
      </c>
      <c r="Y41" s="143">
        <v>0</v>
      </c>
    </row>
    <row r="42" spans="1:25" s="118" customFormat="1" x14ac:dyDescent="0.2">
      <c r="A42" s="721" t="s">
        <v>243</v>
      </c>
      <c r="B42" s="721"/>
      <c r="Q42" s="139"/>
      <c r="R42" s="139"/>
      <c r="U42" s="144"/>
    </row>
    <row r="43" spans="1:25" s="118" customFormat="1" ht="12.75" customHeight="1" x14ac:dyDescent="0.2">
      <c r="A43" s="721" t="s">
        <v>244</v>
      </c>
      <c r="B43" s="721"/>
      <c r="Q43" s="139"/>
      <c r="R43" s="139"/>
      <c r="U43" s="144"/>
    </row>
    <row r="44" spans="1:25" s="118" customFormat="1" ht="12.75" customHeight="1" x14ac:dyDescent="0.2">
      <c r="Q44" s="139"/>
      <c r="R44" s="139"/>
      <c r="U44" s="144"/>
    </row>
    <row r="45" spans="1:25" s="118" customFormat="1" ht="12.75" customHeight="1" x14ac:dyDescent="0.2">
      <c r="A45" s="146" t="s">
        <v>245</v>
      </c>
      <c r="B45" s="120"/>
      <c r="C45" s="120"/>
      <c r="D45" s="120"/>
      <c r="Q45" s="139"/>
      <c r="R45" s="139"/>
      <c r="U45" s="144"/>
      <c r="X45" s="120"/>
      <c r="Y45" s="120"/>
    </row>
    <row r="46" spans="1:25" s="120" customFormat="1" ht="14.25" customHeight="1" x14ac:dyDescent="0.2">
      <c r="A46" s="720" t="s">
        <v>246</v>
      </c>
      <c r="B46" s="720"/>
      <c r="C46" s="720"/>
      <c r="D46" s="720"/>
      <c r="E46" s="119"/>
      <c r="F46" s="119"/>
      <c r="G46" s="119"/>
      <c r="H46" s="119"/>
      <c r="I46" s="119"/>
      <c r="J46" s="119"/>
      <c r="K46" s="119"/>
      <c r="L46" s="119"/>
      <c r="M46" s="119"/>
      <c r="O46" s="118"/>
      <c r="P46" s="118"/>
      <c r="Q46" s="139"/>
      <c r="R46" s="139"/>
      <c r="S46" s="118"/>
      <c r="T46" s="118"/>
      <c r="U46" s="144"/>
      <c r="V46" s="118"/>
      <c r="W46" s="118"/>
      <c r="X46" s="118"/>
      <c r="Y46" s="118"/>
    </row>
    <row r="47" spans="1:25" s="118" customFormat="1" ht="14.25" customHeight="1" x14ac:dyDescent="0.2">
      <c r="A47" s="720" t="s">
        <v>247</v>
      </c>
      <c r="B47" s="720"/>
      <c r="C47" s="720"/>
      <c r="D47" s="720"/>
      <c r="Q47" s="139"/>
      <c r="R47" s="139"/>
      <c r="U47" s="144"/>
    </row>
    <row r="48" spans="1:25" s="118" customFormat="1" ht="14.25" customHeight="1" x14ac:dyDescent="0.2">
      <c r="A48" s="720" t="s">
        <v>248</v>
      </c>
      <c r="B48" s="720"/>
      <c r="C48" s="720"/>
      <c r="D48" s="720"/>
      <c r="J48" s="145"/>
      <c r="Q48" s="139"/>
      <c r="R48" s="139"/>
      <c r="U48" s="144"/>
    </row>
    <row r="49" spans="1:25" s="118" customFormat="1" ht="14.25" customHeight="1" x14ac:dyDescent="0.2">
      <c r="A49" s="720" t="s">
        <v>249</v>
      </c>
      <c r="B49" s="720"/>
      <c r="C49" s="720"/>
      <c r="D49" s="720"/>
      <c r="Q49" s="139"/>
      <c r="R49" s="139"/>
      <c r="U49" s="144"/>
    </row>
    <row r="50" spans="1:25" s="118" customFormat="1" ht="14.25" customHeight="1" x14ac:dyDescent="0.2">
      <c r="A50" s="720" t="s">
        <v>250</v>
      </c>
      <c r="B50" s="720"/>
      <c r="C50" s="720"/>
      <c r="D50" s="720"/>
      <c r="Q50" s="139"/>
      <c r="R50" s="139"/>
      <c r="U50" s="144"/>
    </row>
    <row r="51" spans="1:25" s="118" customFormat="1" x14ac:dyDescent="0.2">
      <c r="Q51" s="139"/>
      <c r="R51" s="139"/>
      <c r="U51" s="144"/>
    </row>
    <row r="52" spans="1:25" s="118" customFormat="1" x14ac:dyDescent="0.2">
      <c r="Q52" s="139"/>
      <c r="R52" s="139"/>
      <c r="U52" s="144"/>
    </row>
    <row r="53" spans="1:25" s="118" customFormat="1" x14ac:dyDescent="0.2">
      <c r="Q53" s="139"/>
      <c r="R53" s="139"/>
      <c r="U53" s="144"/>
      <c r="Y53" s="41"/>
    </row>
    <row r="54" spans="1:25" s="118" customFormat="1" x14ac:dyDescent="0.2">
      <c r="Q54" s="139"/>
      <c r="R54" s="139"/>
      <c r="U54" s="144"/>
      <c r="Y54" s="41"/>
    </row>
    <row r="55" spans="1:25" s="118" customFormat="1" x14ac:dyDescent="0.2">
      <c r="Q55" s="139"/>
      <c r="R55" s="139"/>
      <c r="U55" s="144"/>
      <c r="Y55" s="41"/>
    </row>
    <row r="56" spans="1:25" s="118" customFormat="1" x14ac:dyDescent="0.2">
      <c r="Q56" s="139"/>
      <c r="R56" s="139"/>
      <c r="U56" s="144"/>
      <c r="Y56" s="41"/>
    </row>
    <row r="57" spans="1:25" s="118" customFormat="1" x14ac:dyDescent="0.2">
      <c r="Q57" s="139"/>
      <c r="R57" s="139"/>
      <c r="U57" s="144"/>
      <c r="Y57" s="41"/>
    </row>
    <row r="58" spans="1:25" s="118" customFormat="1" x14ac:dyDescent="0.2">
      <c r="Q58" s="139"/>
      <c r="R58" s="139"/>
      <c r="U58" s="144"/>
      <c r="Y58" s="41"/>
    </row>
    <row r="59" spans="1:25" s="118" customFormat="1" x14ac:dyDescent="0.2">
      <c r="Q59" s="139"/>
      <c r="R59" s="139"/>
      <c r="U59" s="144"/>
      <c r="Y59" s="41"/>
    </row>
    <row r="60" spans="1:25" s="118" customFormat="1" x14ac:dyDescent="0.2">
      <c r="Q60" s="139"/>
      <c r="R60" s="139"/>
      <c r="U60" s="144"/>
      <c r="Y60" s="41"/>
    </row>
    <row r="61" spans="1:25" s="118" customFormat="1" x14ac:dyDescent="0.2">
      <c r="Q61" s="139"/>
      <c r="R61" s="139"/>
      <c r="U61" s="144"/>
      <c r="Y61" s="41"/>
    </row>
    <row r="62" spans="1:25" s="118" customFormat="1" x14ac:dyDescent="0.2">
      <c r="Q62" s="139"/>
      <c r="R62" s="139"/>
      <c r="U62" s="144"/>
      <c r="Y62" s="41"/>
    </row>
    <row r="63" spans="1:25" s="118" customFormat="1" x14ac:dyDescent="0.2">
      <c r="Q63" s="139"/>
      <c r="R63" s="139"/>
      <c r="U63" s="144"/>
      <c r="Y63" s="41"/>
    </row>
    <row r="64" spans="1:25" s="118" customFormat="1" x14ac:dyDescent="0.2">
      <c r="Q64" s="139"/>
      <c r="R64" s="139"/>
      <c r="U64" s="144"/>
      <c r="Y64" s="41"/>
    </row>
    <row r="65" spans="17:25" s="118" customFormat="1" x14ac:dyDescent="0.2">
      <c r="Q65" s="139"/>
      <c r="R65" s="139"/>
      <c r="U65" s="144"/>
      <c r="Y65" s="41"/>
    </row>
    <row r="66" spans="17:25" s="118" customFormat="1" x14ac:dyDescent="0.2">
      <c r="Q66" s="139"/>
      <c r="R66" s="139"/>
      <c r="U66" s="144"/>
      <c r="Y66" s="41"/>
    </row>
    <row r="67" spans="17:25" s="118" customFormat="1" x14ac:dyDescent="0.2">
      <c r="Q67" s="139"/>
      <c r="R67" s="139"/>
      <c r="U67" s="144"/>
      <c r="Y67" s="41"/>
    </row>
    <row r="68" spans="17:25" s="118" customFormat="1" x14ac:dyDescent="0.2">
      <c r="Q68" s="139"/>
      <c r="R68" s="139"/>
      <c r="U68" s="144"/>
      <c r="Y68" s="41"/>
    </row>
    <row r="69" spans="17:25" s="118" customFormat="1" x14ac:dyDescent="0.2">
      <c r="Q69" s="139"/>
      <c r="R69" s="139"/>
      <c r="U69" s="144"/>
      <c r="Y69" s="41"/>
    </row>
    <row r="70" spans="17:25" s="118" customFormat="1" x14ac:dyDescent="0.2">
      <c r="Q70" s="139"/>
      <c r="R70" s="139"/>
      <c r="U70" s="144"/>
      <c r="Y70" s="41"/>
    </row>
    <row r="71" spans="17:25" s="118" customFormat="1" x14ac:dyDescent="0.2">
      <c r="Q71" s="139"/>
      <c r="R71" s="139"/>
      <c r="U71" s="144"/>
      <c r="Y71" s="41"/>
    </row>
    <row r="72" spans="17:25" s="118" customFormat="1" x14ac:dyDescent="0.2">
      <c r="Q72" s="139"/>
      <c r="R72" s="139"/>
      <c r="U72" s="144"/>
      <c r="Y72" s="41"/>
    </row>
    <row r="73" spans="17:25" s="118" customFormat="1" x14ac:dyDescent="0.2">
      <c r="Q73" s="139"/>
      <c r="R73" s="139"/>
      <c r="U73" s="144"/>
      <c r="Y73" s="41"/>
    </row>
    <row r="74" spans="17:25" s="118" customFormat="1" x14ac:dyDescent="0.2">
      <c r="Q74" s="139"/>
      <c r="R74" s="139"/>
      <c r="U74" s="144"/>
      <c r="Y74" s="41"/>
    </row>
    <row r="75" spans="17:25" s="118" customFormat="1" x14ac:dyDescent="0.2">
      <c r="Q75" s="139"/>
      <c r="R75" s="139"/>
      <c r="U75" s="144"/>
      <c r="Y75" s="41"/>
    </row>
    <row r="76" spans="17:25" s="118" customFormat="1" x14ac:dyDescent="0.2">
      <c r="Q76" s="139"/>
      <c r="R76" s="139"/>
      <c r="U76" s="144"/>
      <c r="Y76" s="41"/>
    </row>
  </sheetData>
  <mergeCells count="65">
    <mergeCell ref="A50:D50"/>
    <mergeCell ref="A42:B42"/>
    <mergeCell ref="A43:B43"/>
    <mergeCell ref="A46:D46"/>
    <mergeCell ref="A47:D47"/>
    <mergeCell ref="A48:D48"/>
    <mergeCell ref="A49:D49"/>
    <mergeCell ref="A38:N38"/>
    <mergeCell ref="P38:U38"/>
    <mergeCell ref="P39:U39"/>
    <mergeCell ref="P40:U40"/>
    <mergeCell ref="A41:B41"/>
    <mergeCell ref="P41:U41"/>
    <mergeCell ref="A35:N35"/>
    <mergeCell ref="P35:U35"/>
    <mergeCell ref="A36:N36"/>
    <mergeCell ref="P36:U36"/>
    <mergeCell ref="A37:N37"/>
    <mergeCell ref="P37:U37"/>
    <mergeCell ref="A34:N34"/>
    <mergeCell ref="P34:Y34"/>
    <mergeCell ref="A25:L25"/>
    <mergeCell ref="A26:L26"/>
    <mergeCell ref="A27:L27"/>
    <mergeCell ref="A28:N28"/>
    <mergeCell ref="A29:L29"/>
    <mergeCell ref="A30:L30"/>
    <mergeCell ref="A31:K31"/>
    <mergeCell ref="P31:Y31"/>
    <mergeCell ref="A32:K32"/>
    <mergeCell ref="P32:U32"/>
    <mergeCell ref="A33:N33"/>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ageMargins left="0.70866141732283472" right="0.70866141732283472" top="0" bottom="0" header="0.31496062992125984" footer="0.31496062992125984"/>
  <pageSetup paperSize="8" scale="2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8"/>
  <sheetViews>
    <sheetView zoomScale="75" zoomScaleNormal="75" workbookViewId="0">
      <pane ySplit="1" topLeftCell="A2" activePane="bottomLeft" state="frozen"/>
      <selection pane="bottomLeft" activeCell="B32" sqref="B32"/>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customWidth="1"/>
    <col min="10" max="10" width="21.42578125" style="61" customWidth="1"/>
    <col min="11" max="11" width="17.42578125" style="169" customWidth="1"/>
    <col min="12" max="13" width="26" style="169" customWidth="1"/>
    <col min="14" max="14" width="34.28515625" style="6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s="205" customFormat="1" ht="15.75" x14ac:dyDescent="0.25">
      <c r="A2" s="201"/>
      <c r="B2" s="202">
        <f t="shared" ref="B2" si="0">SUM(C2:E2)</f>
        <v>0</v>
      </c>
      <c r="C2" s="202"/>
      <c r="D2" s="202"/>
      <c r="E2" s="202"/>
      <c r="F2" s="202"/>
      <c r="G2" s="203"/>
      <c r="H2" s="204"/>
      <c r="I2" s="204"/>
      <c r="J2" s="204"/>
      <c r="K2" s="204"/>
      <c r="L2" s="204"/>
      <c r="M2" s="204"/>
      <c r="N2" s="202"/>
    </row>
    <row r="3" spans="1:14" ht="60" customHeight="1" x14ac:dyDescent="0.25">
      <c r="A3" s="62" t="s">
        <v>497</v>
      </c>
      <c r="B3" s="63" t="s">
        <v>498</v>
      </c>
      <c r="C3" s="64">
        <v>2024</v>
      </c>
      <c r="D3" s="64">
        <v>2025</v>
      </c>
      <c r="E3" s="64">
        <v>2026</v>
      </c>
      <c r="F3" s="62" t="s">
        <v>499</v>
      </c>
      <c r="G3" s="173" t="s">
        <v>500</v>
      </c>
      <c r="H3" s="174" t="s">
        <v>501</v>
      </c>
      <c r="I3" s="174" t="s">
        <v>502</v>
      </c>
      <c r="J3" s="174" t="s">
        <v>503</v>
      </c>
      <c r="K3" s="175" t="s">
        <v>504</v>
      </c>
      <c r="L3" s="175" t="s">
        <v>505</v>
      </c>
      <c r="M3" s="175" t="s">
        <v>506</v>
      </c>
      <c r="N3" s="199" t="s">
        <v>507</v>
      </c>
    </row>
    <row r="4" spans="1:14" ht="30" x14ac:dyDescent="0.25">
      <c r="A4" s="486"/>
      <c r="B4" s="487">
        <f>SUM(C4:E4)</f>
        <v>0</v>
      </c>
      <c r="C4" s="503"/>
      <c r="D4" s="488"/>
      <c r="E4" s="488"/>
      <c r="F4" s="486"/>
      <c r="G4" s="504" t="s">
        <v>509</v>
      </c>
      <c r="H4" s="505"/>
      <c r="I4" s="180">
        <f>H4/2</f>
        <v>0</v>
      </c>
      <c r="J4" s="526">
        <f>C4*H4</f>
        <v>0</v>
      </c>
      <c r="K4" s="526">
        <f>C4*I4</f>
        <v>0</v>
      </c>
      <c r="L4" s="526">
        <f>J4</f>
        <v>0</v>
      </c>
      <c r="M4" s="526">
        <f>L4</f>
        <v>0</v>
      </c>
      <c r="N4" s="489"/>
    </row>
    <row r="5" spans="1:14" ht="30" x14ac:dyDescent="0.25">
      <c r="A5" s="486"/>
      <c r="B5" s="487">
        <f t="shared" ref="B5:B6" si="1">SUM(C5:E5)</f>
        <v>0</v>
      </c>
      <c r="C5" s="503"/>
      <c r="D5" s="488"/>
      <c r="E5" s="488"/>
      <c r="F5" s="486"/>
      <c r="G5" s="504" t="s">
        <v>511</v>
      </c>
      <c r="H5" s="505"/>
      <c r="I5" s="180">
        <f>H5/2</f>
        <v>0</v>
      </c>
      <c r="J5" s="526">
        <f>C5*H5</f>
        <v>0</v>
      </c>
      <c r="K5" s="526">
        <f>C5*I5</f>
        <v>0</v>
      </c>
      <c r="L5" s="526">
        <f>J5</f>
        <v>0</v>
      </c>
      <c r="M5" s="526">
        <f t="shared" ref="M5" si="2">L5</f>
        <v>0</v>
      </c>
      <c r="N5" s="489"/>
    </row>
    <row r="6" spans="1:14" ht="30" x14ac:dyDescent="0.25">
      <c r="A6" s="486"/>
      <c r="B6" s="487">
        <f t="shared" si="1"/>
        <v>0</v>
      </c>
      <c r="C6" s="503"/>
      <c r="D6" s="488"/>
      <c r="E6" s="488"/>
      <c r="F6" s="486"/>
      <c r="G6" s="504" t="s">
        <v>511</v>
      </c>
      <c r="H6" s="505"/>
      <c r="I6" s="180">
        <f>H6/2</f>
        <v>0</v>
      </c>
      <c r="J6" s="526">
        <f>C6*H6</f>
        <v>0</v>
      </c>
      <c r="K6" s="526">
        <f>C6*I6</f>
        <v>0</v>
      </c>
      <c r="L6" s="526">
        <f>J6</f>
        <v>0</v>
      </c>
      <c r="M6" s="526">
        <f>L6</f>
        <v>0</v>
      </c>
      <c r="N6" s="489"/>
    </row>
    <row r="7" spans="1:14" s="539" customFormat="1" ht="18.75" x14ac:dyDescent="0.3">
      <c r="A7" s="535" t="s">
        <v>911</v>
      </c>
      <c r="B7" s="536">
        <f>SUM(B4:B6)</f>
        <v>0</v>
      </c>
      <c r="C7" s="536">
        <f t="shared" ref="C7:E7" si="3">SUM(C4:C6)</f>
        <v>0</v>
      </c>
      <c r="D7" s="536">
        <f t="shared" si="3"/>
        <v>0</v>
      </c>
      <c r="E7" s="536">
        <f t="shared" si="3"/>
        <v>0</v>
      </c>
      <c r="F7" s="537"/>
      <c r="G7" s="538"/>
      <c r="H7" s="537"/>
      <c r="I7" s="537"/>
      <c r="J7" s="537">
        <f>SUM(J4:J6)</f>
        <v>0</v>
      </c>
      <c r="K7" s="537">
        <f>SUM(K4:K6)</f>
        <v>0</v>
      </c>
      <c r="L7" s="537">
        <f t="shared" ref="L7:M7" si="4">SUM(L4:L6)</f>
        <v>0</v>
      </c>
      <c r="M7" s="537">
        <f t="shared" si="4"/>
        <v>0</v>
      </c>
      <c r="N7" s="537"/>
    </row>
    <row r="8" spans="1:14" s="544" customFormat="1" ht="31.5" x14ac:dyDescent="0.25">
      <c r="A8" s="540" t="s">
        <v>878</v>
      </c>
      <c r="B8" s="541"/>
      <c r="C8" s="541"/>
      <c r="D8" s="541"/>
      <c r="E8" s="541"/>
      <c r="F8" s="542"/>
      <c r="G8" s="543"/>
      <c r="H8" s="542"/>
      <c r="I8" s="542"/>
      <c r="J8" s="542" t="s">
        <v>509</v>
      </c>
      <c r="K8" s="542">
        <f>SUMIF($G$4:$G$6,$J$8,K4:K6)</f>
        <v>0</v>
      </c>
      <c r="L8" s="542">
        <f t="shared" ref="L8:M8" si="5">SUMIF($G$4:$G$6,$J$8,L4:L6)</f>
        <v>0</v>
      </c>
      <c r="M8" s="542">
        <f t="shared" si="5"/>
        <v>0</v>
      </c>
      <c r="N8" s="542"/>
    </row>
    <row r="9" spans="1:14" ht="30" x14ac:dyDescent="0.25">
      <c r="A9" s="62" t="s">
        <v>531</v>
      </c>
      <c r="B9" s="63" t="s">
        <v>498</v>
      </c>
      <c r="C9" s="64">
        <v>2024</v>
      </c>
      <c r="D9" s="64">
        <v>2025</v>
      </c>
      <c r="E9" s="64">
        <v>2026</v>
      </c>
      <c r="F9" s="62" t="s">
        <v>499</v>
      </c>
      <c r="G9" s="173" t="s">
        <v>500</v>
      </c>
      <c r="H9" s="174"/>
      <c r="I9" s="174"/>
      <c r="J9" s="174" t="s">
        <v>503</v>
      </c>
      <c r="K9" s="175" t="s">
        <v>504</v>
      </c>
      <c r="L9" s="175" t="s">
        <v>505</v>
      </c>
      <c r="M9" s="175" t="s">
        <v>506</v>
      </c>
      <c r="N9" s="199" t="s">
        <v>507</v>
      </c>
    </row>
    <row r="10" spans="1:14" s="68" customFormat="1" ht="15.75" x14ac:dyDescent="0.25">
      <c r="A10" s="69" t="s">
        <v>263</v>
      </c>
      <c r="B10" s="70">
        <f>SUM(C10:E10)</f>
        <v>7500</v>
      </c>
      <c r="C10" s="71">
        <v>2500</v>
      </c>
      <c r="D10" s="71">
        <v>2500</v>
      </c>
      <c r="E10" s="71">
        <v>2500</v>
      </c>
      <c r="F10" s="177" t="s">
        <v>517</v>
      </c>
      <c r="G10" s="178" t="s">
        <v>533</v>
      </c>
      <c r="H10" s="67"/>
      <c r="I10" s="180"/>
      <c r="J10" s="184">
        <f>C10</f>
        <v>2500</v>
      </c>
      <c r="K10" s="185">
        <f>J10</f>
        <v>2500</v>
      </c>
      <c r="L10" s="182">
        <f>K10</f>
        <v>2500</v>
      </c>
      <c r="M10" s="182">
        <f>L10</f>
        <v>2500</v>
      </c>
      <c r="N10" s="67" t="s">
        <v>912</v>
      </c>
    </row>
    <row r="11" spans="1:14" s="68" customFormat="1" ht="15.75" x14ac:dyDescent="0.25">
      <c r="A11" s="69" t="s">
        <v>261</v>
      </c>
      <c r="B11" s="70">
        <f>SUM(C11:E11)</f>
        <v>15000</v>
      </c>
      <c r="C11" s="71">
        <v>5000</v>
      </c>
      <c r="D11" s="71">
        <v>5000</v>
      </c>
      <c r="E11" s="71">
        <v>5000</v>
      </c>
      <c r="F11" s="177" t="s">
        <v>517</v>
      </c>
      <c r="G11" s="178" t="s">
        <v>533</v>
      </c>
      <c r="H11" s="67"/>
      <c r="I11" s="180"/>
      <c r="J11" s="184">
        <f>C11</f>
        <v>5000</v>
      </c>
      <c r="K11" s="185">
        <f t="shared" ref="K11:M12" si="6">J11</f>
        <v>5000</v>
      </c>
      <c r="L11" s="182">
        <f t="shared" si="6"/>
        <v>5000</v>
      </c>
      <c r="M11" s="182">
        <f t="shared" si="6"/>
        <v>5000</v>
      </c>
      <c r="N11" s="67" t="s">
        <v>394</v>
      </c>
    </row>
    <row r="12" spans="1:14" s="68" customFormat="1" ht="31.5" x14ac:dyDescent="0.25">
      <c r="A12" s="69" t="s">
        <v>913</v>
      </c>
      <c r="B12" s="70">
        <f t="shared" ref="B12" si="7">SUM(C12:E12)</f>
        <v>0</v>
      </c>
      <c r="C12" s="71">
        <v>0</v>
      </c>
      <c r="D12" s="71">
        <v>0</v>
      </c>
      <c r="E12" s="71">
        <v>0</v>
      </c>
      <c r="F12" s="177"/>
      <c r="G12" s="178" t="s">
        <v>533</v>
      </c>
      <c r="H12" s="67"/>
      <c r="I12" s="61"/>
      <c r="J12" s="184">
        <f>C12</f>
        <v>0</v>
      </c>
      <c r="K12" s="185">
        <f t="shared" si="6"/>
        <v>0</v>
      </c>
      <c r="L12" s="182">
        <f t="shared" si="6"/>
        <v>0</v>
      </c>
      <c r="M12" s="182">
        <f t="shared" si="6"/>
        <v>0</v>
      </c>
      <c r="N12" s="67" t="s">
        <v>914</v>
      </c>
    </row>
    <row r="13" spans="1:14" s="539" customFormat="1" ht="18.75" x14ac:dyDescent="0.3">
      <c r="A13" s="535" t="s">
        <v>915</v>
      </c>
      <c r="B13" s="536">
        <f>SUM(B10:B12)</f>
        <v>22500</v>
      </c>
      <c r="C13" s="536">
        <f t="shared" ref="C13:E13" si="8">SUM(C10:C12)</f>
        <v>7500</v>
      </c>
      <c r="D13" s="536">
        <f t="shared" si="8"/>
        <v>7500</v>
      </c>
      <c r="E13" s="536">
        <f t="shared" si="8"/>
        <v>7500</v>
      </c>
      <c r="F13" s="537"/>
      <c r="G13" s="538"/>
      <c r="H13" s="537"/>
      <c r="I13" s="537"/>
      <c r="J13" s="537"/>
      <c r="K13" s="536">
        <f>SUM(K10:K12)</f>
        <v>7500</v>
      </c>
      <c r="L13" s="536">
        <f t="shared" ref="L13:M13" si="9">SUM(L10:L12)</f>
        <v>7500</v>
      </c>
      <c r="M13" s="536">
        <f t="shared" si="9"/>
        <v>7500</v>
      </c>
      <c r="N13" s="537"/>
    </row>
    <row r="15" spans="1:14" ht="13.5" x14ac:dyDescent="0.25">
      <c r="A15" s="74" t="s">
        <v>406</v>
      </c>
      <c r="B15" s="673">
        <f t="shared" ref="B15:B16" si="10">SUM(C15:E15)</f>
        <v>3000</v>
      </c>
      <c r="C15" s="672">
        <v>1000</v>
      </c>
      <c r="D15" s="672">
        <v>1000</v>
      </c>
      <c r="E15" s="672">
        <v>1000</v>
      </c>
    </row>
    <row r="16" spans="1:14" ht="15" x14ac:dyDescent="0.25">
      <c r="A16" s="668" t="s">
        <v>966</v>
      </c>
      <c r="B16" s="673">
        <f t="shared" si="10"/>
        <v>60000</v>
      </c>
      <c r="C16" s="672">
        <v>20000</v>
      </c>
      <c r="D16" s="672">
        <v>20000</v>
      </c>
      <c r="E16" s="672">
        <v>20000</v>
      </c>
    </row>
    <row r="18" spans="1:5" ht="15" x14ac:dyDescent="0.2">
      <c r="A18" s="675" t="s">
        <v>951</v>
      </c>
      <c r="B18" s="674">
        <f>SUM(B7+B13+B15+B16)</f>
        <v>85500</v>
      </c>
      <c r="C18" s="674">
        <f t="shared" ref="C18:E18" si="11">SUM(C7+C13+C15+C16)</f>
        <v>28500</v>
      </c>
      <c r="D18" s="674">
        <f t="shared" si="11"/>
        <v>28500</v>
      </c>
      <c r="E18" s="674">
        <f t="shared" si="11"/>
        <v>28500</v>
      </c>
    </row>
  </sheetData>
  <pageMargins left="0.70866141732283472" right="0.70866141732283472" top="0.74803149606299213" bottom="0.74803149606299213" header="0.31496062992125984" footer="0.31496062992125984"/>
  <pageSetup paperSize="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Y69"/>
  <sheetViews>
    <sheetView zoomScale="70" zoomScaleNormal="70" workbookViewId="0">
      <selection activeCell="A10" sqref="A10:XFD12"/>
    </sheetView>
  </sheetViews>
  <sheetFormatPr defaultRowHeight="12.75" x14ac:dyDescent="0.2"/>
  <cols>
    <col min="1" max="2" width="17.85546875" style="54" customWidth="1"/>
    <col min="3"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152" t="s">
        <v>746</v>
      </c>
      <c r="D7" s="29" t="s">
        <v>116</v>
      </c>
      <c r="E7" s="397" t="s">
        <v>747</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55"/>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55"/>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25.5" x14ac:dyDescent="0.25">
      <c r="A10" s="366" t="s">
        <v>671</v>
      </c>
      <c r="B10" s="148">
        <v>1</v>
      </c>
      <c r="C10" s="57" t="s">
        <v>134</v>
      </c>
      <c r="D10" s="57" t="s">
        <v>844</v>
      </c>
      <c r="E10" s="368" t="s">
        <v>269</v>
      </c>
      <c r="F10" s="384"/>
      <c r="G10" s="384"/>
      <c r="H10" s="384"/>
      <c r="I10" s="384"/>
      <c r="J10" s="384"/>
      <c r="K10" s="384"/>
      <c r="L10" s="384"/>
      <c r="M10" s="384"/>
      <c r="N10" s="69" t="s">
        <v>972</v>
      </c>
      <c r="O10" s="126">
        <v>1</v>
      </c>
      <c r="P10" s="503">
        <v>2500</v>
      </c>
      <c r="Q10" s="503">
        <v>2500</v>
      </c>
      <c r="R10" s="503">
        <v>2500</v>
      </c>
      <c r="S10" s="503"/>
      <c r="T10" s="503">
        <f t="shared" ref="T10:T12" si="0">SUM(P10:S10)</f>
        <v>7500</v>
      </c>
      <c r="U10" s="415"/>
      <c r="V10" s="415"/>
      <c r="W10" s="415"/>
      <c r="X10" s="415"/>
      <c r="Y10" s="40"/>
    </row>
    <row r="11" spans="1:25" ht="31.5" x14ac:dyDescent="0.25">
      <c r="A11" s="366" t="s">
        <v>672</v>
      </c>
      <c r="B11" s="148">
        <v>1</v>
      </c>
      <c r="C11" s="57" t="s">
        <v>134</v>
      </c>
      <c r="D11" s="57" t="s">
        <v>844</v>
      </c>
      <c r="E11" s="368" t="s">
        <v>269</v>
      </c>
      <c r="F11" s="384"/>
      <c r="G11" s="384"/>
      <c r="H11" s="384"/>
      <c r="I11" s="384"/>
      <c r="J11" s="384"/>
      <c r="K11" s="384"/>
      <c r="L11" s="384"/>
      <c r="M11" s="384"/>
      <c r="N11" s="69" t="s">
        <v>973</v>
      </c>
      <c r="O11" s="126">
        <v>1</v>
      </c>
      <c r="P11" s="503">
        <v>5000</v>
      </c>
      <c r="Q11" s="503">
        <v>5000</v>
      </c>
      <c r="R11" s="503">
        <v>5000</v>
      </c>
      <c r="S11" s="503"/>
      <c r="T11" s="503">
        <f t="shared" si="0"/>
        <v>15000</v>
      </c>
      <c r="U11" s="415"/>
      <c r="V11" s="415"/>
      <c r="W11" s="415"/>
      <c r="X11" s="415"/>
      <c r="Y11" s="40"/>
    </row>
    <row r="12" spans="1:25" ht="31.5" x14ac:dyDescent="0.25">
      <c r="A12" s="366" t="s">
        <v>673</v>
      </c>
      <c r="B12" s="148">
        <v>1</v>
      </c>
      <c r="C12" s="57" t="s">
        <v>134</v>
      </c>
      <c r="D12" s="57" t="s">
        <v>844</v>
      </c>
      <c r="E12" s="368" t="s">
        <v>269</v>
      </c>
      <c r="F12" s="384"/>
      <c r="G12" s="384"/>
      <c r="H12" s="384"/>
      <c r="I12" s="384"/>
      <c r="J12" s="384"/>
      <c r="K12" s="384"/>
      <c r="L12" s="384"/>
      <c r="M12" s="384"/>
      <c r="N12" s="69" t="s">
        <v>974</v>
      </c>
      <c r="O12" s="126">
        <v>1</v>
      </c>
      <c r="P12" s="503">
        <v>21000</v>
      </c>
      <c r="Q12" s="503">
        <v>21000</v>
      </c>
      <c r="R12" s="503">
        <v>21000</v>
      </c>
      <c r="S12" s="503"/>
      <c r="T12" s="503">
        <f t="shared" si="0"/>
        <v>63000</v>
      </c>
      <c r="U12" s="415"/>
      <c r="V12" s="415"/>
      <c r="W12" s="415"/>
      <c r="X12" s="415"/>
      <c r="Y12" s="40"/>
    </row>
    <row r="13" spans="1:25" ht="15.75" x14ac:dyDescent="0.25">
      <c r="A13" s="588"/>
      <c r="B13" s="589"/>
      <c r="C13" s="590"/>
      <c r="D13" s="590"/>
      <c r="E13" s="591"/>
      <c r="F13" s="592"/>
      <c r="G13" s="592"/>
      <c r="H13" s="592"/>
      <c r="I13" s="592"/>
      <c r="J13" s="592"/>
      <c r="K13" s="592"/>
      <c r="L13" s="592"/>
      <c r="M13" s="592"/>
      <c r="N13" s="593"/>
      <c r="O13" s="594"/>
      <c r="P13" s="147"/>
      <c r="Q13" s="147"/>
      <c r="R13" s="147"/>
      <c r="S13" s="122"/>
      <c r="T13" s="30"/>
      <c r="U13" s="595"/>
      <c r="V13" s="595"/>
      <c r="W13" s="595"/>
      <c r="X13" s="595"/>
      <c r="Y13" s="596"/>
    </row>
    <row r="14" spans="1:25" s="118" customFormat="1" ht="15" x14ac:dyDescent="0.2">
      <c r="A14" s="158" t="s">
        <v>213</v>
      </c>
      <c r="B14" s="158"/>
      <c r="C14" s="158"/>
      <c r="D14" s="158"/>
      <c r="E14" s="150"/>
      <c r="F14" s="158"/>
      <c r="G14" s="158"/>
      <c r="H14" s="158"/>
      <c r="I14" s="158"/>
      <c r="J14" s="158"/>
      <c r="K14" s="158"/>
      <c r="L14" s="158"/>
      <c r="M14" s="158"/>
      <c r="N14" s="158"/>
      <c r="O14" s="158"/>
      <c r="P14" s="419">
        <f>SUM(P10:P12)</f>
        <v>28500</v>
      </c>
      <c r="Q14" s="419">
        <f>SUM(Q10:Q12)</f>
        <v>28500</v>
      </c>
      <c r="R14" s="419">
        <f>SUM(R10:R12)</f>
        <v>28500</v>
      </c>
      <c r="S14" s="419">
        <f>SUM(S10:S12)</f>
        <v>0</v>
      </c>
      <c r="T14" s="419">
        <f>SUM(T10:T12)</f>
        <v>85500</v>
      </c>
      <c r="U14" s="158"/>
      <c r="V14" s="158"/>
      <c r="W14" s="158"/>
      <c r="X14" s="158"/>
      <c r="Y14" s="158"/>
    </row>
    <row r="15" spans="1:25" s="118" customFormat="1" ht="15" x14ac:dyDescent="0.25">
      <c r="A15" s="759" t="s">
        <v>214</v>
      </c>
      <c r="B15" s="760"/>
      <c r="C15" s="760"/>
      <c r="D15" s="760"/>
      <c r="E15" s="760"/>
      <c r="F15" s="760"/>
      <c r="G15" s="760"/>
      <c r="H15" s="760"/>
      <c r="I15" s="760"/>
      <c r="J15" s="759"/>
      <c r="K15" s="760"/>
      <c r="L15" s="760"/>
      <c r="M15" s="760"/>
      <c r="N15" s="760"/>
      <c r="O15" s="760"/>
      <c r="P15" s="760"/>
      <c r="Q15" s="760"/>
      <c r="R15" s="760"/>
      <c r="S15" s="759"/>
      <c r="T15" s="760"/>
      <c r="U15" s="760"/>
      <c r="V15" s="760"/>
      <c r="W15" s="760"/>
      <c r="X15" s="760"/>
      <c r="Y15" s="760"/>
    </row>
    <row r="16" spans="1:25" s="118" customFormat="1" ht="12.75" customHeight="1" x14ac:dyDescent="0.25">
      <c r="A16" s="759" t="s">
        <v>745</v>
      </c>
      <c r="B16" s="760"/>
      <c r="C16" s="760"/>
      <c r="D16" s="760"/>
      <c r="E16" s="760"/>
      <c r="F16" s="760"/>
      <c r="G16" s="760"/>
      <c r="H16" s="760"/>
      <c r="I16" s="760"/>
      <c r="J16" s="759"/>
      <c r="K16" s="760"/>
      <c r="L16" s="760"/>
      <c r="M16" s="760"/>
      <c r="N16" s="760"/>
      <c r="O16" s="760"/>
      <c r="P16" s="760"/>
      <c r="Q16" s="760"/>
      <c r="R16" s="760"/>
      <c r="S16" s="759"/>
      <c r="T16" s="785"/>
      <c r="U16" s="785"/>
      <c r="V16" s="785"/>
      <c r="W16" s="785"/>
      <c r="X16" s="785"/>
      <c r="Y16" s="785"/>
    </row>
    <row r="17" spans="1:25" s="118" customFormat="1" ht="25.5" customHeight="1" x14ac:dyDescent="0.25">
      <c r="A17" s="759" t="s">
        <v>748</v>
      </c>
      <c r="B17" s="760"/>
      <c r="C17" s="760"/>
      <c r="D17" s="760"/>
      <c r="E17" s="760"/>
      <c r="F17" s="760"/>
      <c r="G17" s="760"/>
      <c r="H17" s="760"/>
      <c r="I17" s="760"/>
      <c r="K17" s="140" t="s">
        <v>216</v>
      </c>
      <c r="T17" s="378"/>
      <c r="U17" s="378"/>
      <c r="V17" s="378"/>
      <c r="W17" s="378"/>
      <c r="X17" s="378"/>
      <c r="Y17" s="378"/>
    </row>
    <row r="18" spans="1:25" s="118" customFormat="1" ht="12.75" customHeight="1" x14ac:dyDescent="0.25">
      <c r="A18" s="759" t="s">
        <v>749</v>
      </c>
      <c r="B18" s="760"/>
      <c r="C18" s="760"/>
      <c r="D18" s="760"/>
      <c r="E18" s="760"/>
      <c r="F18" s="760"/>
      <c r="G18" s="760"/>
      <c r="H18" s="760"/>
      <c r="I18" s="760"/>
      <c r="K18" s="140" t="s">
        <v>218</v>
      </c>
      <c r="T18" s="378"/>
      <c r="U18" s="378"/>
      <c r="V18" s="378"/>
      <c r="W18" s="378"/>
      <c r="X18" s="378"/>
      <c r="Y18" s="378"/>
    </row>
    <row r="19" spans="1:25" s="118" customFormat="1" ht="12.75" customHeight="1" x14ac:dyDescent="0.25">
      <c r="A19" s="759" t="s">
        <v>751</v>
      </c>
      <c r="B19" s="760"/>
      <c r="C19" s="760"/>
      <c r="D19" s="760"/>
      <c r="E19" s="760"/>
      <c r="F19" s="760"/>
      <c r="G19" s="760"/>
      <c r="H19" s="760"/>
      <c r="I19" s="760"/>
      <c r="K19" s="140"/>
      <c r="T19" s="378"/>
      <c r="U19" s="378"/>
      <c r="V19" s="378"/>
      <c r="W19" s="378"/>
      <c r="X19" s="378"/>
      <c r="Y19" s="378"/>
    </row>
    <row r="20" spans="1:25" s="118" customFormat="1" ht="12.75" customHeight="1" x14ac:dyDescent="0.25">
      <c r="A20" s="759" t="s">
        <v>753</v>
      </c>
      <c r="B20" s="760"/>
      <c r="C20" s="760"/>
      <c r="D20" s="760"/>
      <c r="E20" s="760"/>
      <c r="F20" s="760"/>
      <c r="G20" s="760"/>
      <c r="H20" s="760"/>
      <c r="I20" s="760"/>
      <c r="K20" s="140"/>
      <c r="T20" s="378"/>
      <c r="U20" s="378"/>
      <c r="V20" s="378"/>
      <c r="W20" s="378"/>
      <c r="X20" s="378"/>
      <c r="Y20" s="378"/>
    </row>
    <row r="21" spans="1:25" s="118" customFormat="1" ht="12.75" customHeight="1" x14ac:dyDescent="0.25">
      <c r="A21" s="759" t="s">
        <v>773</v>
      </c>
      <c r="B21" s="760"/>
      <c r="C21" s="760"/>
      <c r="D21" s="760"/>
      <c r="E21" s="760"/>
      <c r="F21" s="760"/>
      <c r="G21" s="760"/>
      <c r="H21" s="760"/>
      <c r="I21" s="760"/>
      <c r="T21" s="378"/>
      <c r="U21" s="378"/>
      <c r="V21" s="378"/>
      <c r="W21" s="378"/>
      <c r="X21" s="378"/>
      <c r="Y21" s="378"/>
    </row>
    <row r="22" spans="1:25" s="118" customFormat="1" ht="12.75" customHeight="1" x14ac:dyDescent="0.25">
      <c r="A22" s="759" t="s">
        <v>774</v>
      </c>
      <c r="B22" s="760"/>
      <c r="C22" s="760"/>
      <c r="D22" s="760"/>
      <c r="E22" s="760"/>
      <c r="F22" s="760"/>
      <c r="G22" s="760"/>
      <c r="H22" s="760"/>
      <c r="I22" s="760"/>
      <c r="T22" s="378"/>
      <c r="U22" s="378"/>
      <c r="V22" s="378"/>
      <c r="W22" s="378"/>
      <c r="X22" s="378"/>
      <c r="Y22" s="378"/>
    </row>
    <row r="23" spans="1:25" s="118" customFormat="1" ht="12.75" customHeight="1" x14ac:dyDescent="0.25">
      <c r="A23" s="759" t="s">
        <v>776</v>
      </c>
      <c r="B23" s="760"/>
      <c r="C23" s="760"/>
      <c r="D23" s="760"/>
      <c r="E23" s="760"/>
      <c r="F23" s="760"/>
      <c r="G23" s="760"/>
      <c r="H23" s="760"/>
      <c r="I23" s="760"/>
      <c r="T23" s="378"/>
      <c r="U23" s="378"/>
      <c r="V23" s="378"/>
      <c r="W23" s="378"/>
      <c r="X23" s="378"/>
      <c r="Y23" s="378"/>
    </row>
    <row r="24" spans="1:25" s="118" customFormat="1" ht="27.75" customHeight="1" x14ac:dyDescent="0.25">
      <c r="A24" s="759" t="s">
        <v>777</v>
      </c>
      <c r="B24" s="760"/>
      <c r="C24" s="760"/>
      <c r="D24" s="760"/>
      <c r="E24" s="760"/>
      <c r="F24" s="760"/>
      <c r="G24" s="760"/>
      <c r="H24" s="760"/>
      <c r="I24" s="760"/>
      <c r="T24" s="376"/>
      <c r="U24" s="376"/>
      <c r="V24" s="376"/>
      <c r="W24" s="376"/>
      <c r="X24" s="376"/>
      <c r="Y24" s="376"/>
    </row>
    <row r="25" spans="1:25" s="118" customFormat="1" ht="12.75" customHeight="1" x14ac:dyDescent="0.25">
      <c r="A25" s="759" t="s">
        <v>780</v>
      </c>
      <c r="B25" s="760"/>
      <c r="C25" s="760"/>
      <c r="D25" s="760"/>
      <c r="E25" s="760"/>
      <c r="F25" s="760"/>
      <c r="G25" s="760"/>
      <c r="H25" s="760"/>
      <c r="I25" s="760"/>
      <c r="T25" s="376"/>
      <c r="U25" s="376"/>
      <c r="V25" s="376"/>
      <c r="W25" s="376"/>
      <c r="X25" s="376"/>
      <c r="Y25" s="376"/>
    </row>
    <row r="26" spans="1:25" s="120" customFormat="1" ht="12.75" customHeight="1" x14ac:dyDescent="0.25">
      <c r="A26" s="759" t="s">
        <v>783</v>
      </c>
      <c r="B26" s="760"/>
      <c r="C26" s="760"/>
      <c r="D26" s="760"/>
      <c r="E26" s="760"/>
      <c r="F26" s="760"/>
      <c r="G26" s="760"/>
      <c r="H26" s="760"/>
      <c r="I26" s="760"/>
      <c r="T26" s="376"/>
      <c r="U26" s="376"/>
      <c r="V26" s="376"/>
      <c r="W26" s="376"/>
      <c r="X26" s="376"/>
      <c r="Y26" s="376"/>
    </row>
    <row r="27" spans="1:25" s="120" customFormat="1" ht="12.75" customHeight="1" x14ac:dyDescent="0.25">
      <c r="A27" s="786" t="s">
        <v>734</v>
      </c>
      <c r="B27" s="787"/>
      <c r="C27" s="787"/>
      <c r="D27" s="787"/>
      <c r="E27" s="787"/>
      <c r="F27" s="787"/>
      <c r="G27" s="787"/>
      <c r="H27" s="787"/>
      <c r="I27" s="787"/>
      <c r="T27" s="377"/>
      <c r="U27" s="377"/>
      <c r="V27" s="377"/>
      <c r="W27" s="377"/>
      <c r="X27" s="377"/>
      <c r="Y27" s="377"/>
    </row>
    <row r="28" spans="1:25" s="120" customFormat="1" ht="12.75" customHeight="1" x14ac:dyDescent="0.2">
      <c r="A28" s="119"/>
      <c r="B28" s="119"/>
      <c r="C28" s="119"/>
      <c r="D28" s="119"/>
      <c r="E28" s="43"/>
      <c r="F28" s="119"/>
      <c r="G28" s="119"/>
      <c r="H28" s="119"/>
      <c r="I28" s="119"/>
      <c r="T28" s="119"/>
      <c r="U28" s="119"/>
      <c r="V28" s="119"/>
      <c r="W28" s="119"/>
      <c r="X28" s="119"/>
      <c r="Y28" s="119"/>
    </row>
    <row r="29" spans="1:25" s="118" customFormat="1" ht="12" customHeight="1" x14ac:dyDescent="0.2">
      <c r="A29" s="144" t="s">
        <v>761</v>
      </c>
      <c r="E29" s="41"/>
    </row>
    <row r="30" spans="1:25" s="118" customFormat="1" ht="12" customHeight="1" x14ac:dyDescent="0.2">
      <c r="A30" s="759" t="s">
        <v>785</v>
      </c>
      <c r="B30" s="759"/>
      <c r="C30" s="759"/>
      <c r="D30" s="759"/>
      <c r="E30" s="759"/>
      <c r="F30" s="759"/>
      <c r="G30" s="759"/>
      <c r="H30" s="759"/>
      <c r="I30" s="759"/>
    </row>
    <row r="31" spans="1:25" s="118" customFormat="1" ht="12.75" customHeight="1" x14ac:dyDescent="0.2">
      <c r="A31" s="721"/>
      <c r="B31" s="721"/>
      <c r="E31" s="41"/>
    </row>
    <row r="32" spans="1:25" s="118" customFormat="1" ht="12.75" customHeight="1" x14ac:dyDescent="0.2">
      <c r="A32" s="146" t="s">
        <v>762</v>
      </c>
      <c r="B32" s="120"/>
      <c r="C32" s="120"/>
      <c r="D32" s="120"/>
      <c r="E32" s="42"/>
      <c r="F32" s="120"/>
      <c r="G32" s="120"/>
      <c r="H32" s="120"/>
      <c r="I32" s="120"/>
      <c r="T32" s="120"/>
      <c r="U32" s="120"/>
      <c r="V32" s="120"/>
      <c r="W32" s="120"/>
      <c r="X32" s="120"/>
    </row>
    <row r="33" spans="1:25" s="118" customFormat="1" ht="17.25" customHeight="1" x14ac:dyDescent="0.25">
      <c r="A33" s="759" t="s">
        <v>786</v>
      </c>
      <c r="B33" s="760"/>
      <c r="C33" s="760"/>
      <c r="D33" s="760"/>
      <c r="E33" s="760"/>
      <c r="F33" s="760"/>
      <c r="G33" s="760"/>
      <c r="H33" s="760"/>
      <c r="I33" s="760"/>
    </row>
    <row r="34" spans="1:25" s="118" customFormat="1" ht="11.25" customHeight="1" x14ac:dyDescent="0.2">
      <c r="E34" s="41"/>
    </row>
    <row r="35" spans="1:25" s="118" customFormat="1" ht="12.75" customHeight="1" x14ac:dyDescent="0.2">
      <c r="A35" s="146" t="s">
        <v>771</v>
      </c>
      <c r="B35" s="120"/>
      <c r="C35" s="120"/>
      <c r="D35" s="120"/>
      <c r="E35" s="42"/>
      <c r="F35" s="120"/>
      <c r="G35" s="120"/>
      <c r="H35" s="120"/>
      <c r="I35" s="120"/>
      <c r="J35" s="120"/>
      <c r="K35" s="120"/>
      <c r="L35" s="120"/>
      <c r="M35" s="120"/>
      <c r="N35" s="120"/>
      <c r="O35" s="120"/>
      <c r="P35" s="120"/>
      <c r="Q35" s="120"/>
      <c r="R35" s="120"/>
      <c r="S35" s="120"/>
      <c r="T35" s="120"/>
      <c r="U35" s="120"/>
      <c r="V35" s="120"/>
      <c r="W35" s="120"/>
      <c r="X35" s="120"/>
    </row>
    <row r="36" spans="1:25" s="118" customFormat="1" ht="12.75" customHeight="1" x14ac:dyDescent="0.2">
      <c r="A36" s="721" t="s">
        <v>241</v>
      </c>
      <c r="B36" s="721"/>
      <c r="E36" s="41"/>
      <c r="J36" s="145"/>
      <c r="P36" s="159"/>
      <c r="Q36" s="159"/>
      <c r="R36" s="159"/>
      <c r="S36" s="159"/>
      <c r="T36" s="159"/>
      <c r="U36" s="159"/>
      <c r="V36" s="120"/>
      <c r="W36" s="120"/>
      <c r="X36" s="120"/>
      <c r="Y36" s="42"/>
    </row>
    <row r="37" spans="1:25" s="118" customFormat="1" x14ac:dyDescent="0.2">
      <c r="A37" s="721" t="s">
        <v>243</v>
      </c>
      <c r="B37" s="721"/>
      <c r="E37" s="41"/>
      <c r="Q37" s="139"/>
      <c r="Y37" s="41"/>
    </row>
    <row r="38" spans="1:25" s="118" customFormat="1" ht="12.75" customHeight="1" x14ac:dyDescent="0.2">
      <c r="A38" s="721" t="s">
        <v>244</v>
      </c>
      <c r="B38" s="721"/>
      <c r="E38" s="41"/>
      <c r="Q38" s="139"/>
      <c r="Y38" s="41"/>
    </row>
    <row r="39" spans="1:25" s="118" customFormat="1" ht="12.75" customHeight="1" x14ac:dyDescent="0.2">
      <c r="A39" s="142"/>
      <c r="B39" s="142"/>
      <c r="E39" s="41"/>
      <c r="Q39" s="139"/>
      <c r="Y39" s="41"/>
    </row>
    <row r="40" spans="1:25" s="118" customFormat="1" ht="12.75" customHeight="1" x14ac:dyDescent="0.2">
      <c r="A40" s="146" t="s">
        <v>781</v>
      </c>
      <c r="B40" s="120"/>
      <c r="C40" s="120"/>
      <c r="D40" s="120"/>
      <c r="E40" s="42"/>
      <c r="F40" s="120"/>
      <c r="G40" s="120"/>
      <c r="H40" s="120"/>
      <c r="I40" s="120"/>
      <c r="J40" s="120"/>
      <c r="K40" s="120"/>
      <c r="L40" s="120"/>
      <c r="M40" s="120"/>
      <c r="N40" s="120"/>
      <c r="O40" s="120"/>
      <c r="P40" s="120"/>
      <c r="Q40" s="120"/>
      <c r="R40" s="120"/>
      <c r="S40" s="120"/>
      <c r="T40" s="120"/>
      <c r="U40" s="120"/>
      <c r="V40" s="120"/>
      <c r="W40" s="120"/>
      <c r="X40" s="120"/>
    </row>
    <row r="41" spans="1:25" s="118" customFormat="1" ht="12.75" customHeight="1" x14ac:dyDescent="0.2">
      <c r="A41" s="721" t="s">
        <v>787</v>
      </c>
      <c r="B41" s="721"/>
      <c r="E41" s="41"/>
      <c r="J41" s="145"/>
      <c r="P41" s="159"/>
      <c r="Q41" s="159"/>
      <c r="R41" s="159"/>
      <c r="S41" s="159"/>
      <c r="T41" s="159"/>
      <c r="U41" s="159"/>
      <c r="V41" s="120"/>
      <c r="W41" s="120"/>
      <c r="X41" s="120"/>
      <c r="Y41" s="42"/>
    </row>
    <row r="42" spans="1:25" s="118" customFormat="1" x14ac:dyDescent="0.2">
      <c r="A42" s="721" t="s">
        <v>788</v>
      </c>
      <c r="B42" s="721"/>
      <c r="E42" s="41"/>
      <c r="Q42" s="139"/>
      <c r="Y42" s="41"/>
    </row>
    <row r="43" spans="1:25" s="118" customFormat="1" ht="12.75" customHeight="1" x14ac:dyDescent="0.2">
      <c r="A43" s="721" t="s">
        <v>789</v>
      </c>
      <c r="B43" s="721"/>
      <c r="E43" s="41"/>
      <c r="Q43" s="139"/>
      <c r="Y43" s="41"/>
    </row>
    <row r="44" spans="1:25" s="118" customFormat="1" ht="12.75" customHeight="1" x14ac:dyDescent="0.2">
      <c r="A44" s="721" t="s">
        <v>790</v>
      </c>
      <c r="B44" s="721"/>
      <c r="E44" s="41"/>
      <c r="Q44" s="139"/>
      <c r="Y44" s="41"/>
    </row>
    <row r="45" spans="1:25" s="118" customFormat="1" ht="12.75" customHeight="1" x14ac:dyDescent="0.2">
      <c r="A45" s="721" t="s">
        <v>791</v>
      </c>
      <c r="B45" s="721"/>
      <c r="E45" s="41"/>
      <c r="Q45" s="139"/>
      <c r="Y45" s="41"/>
    </row>
    <row r="46" spans="1:25" s="118" customFormat="1" ht="12.75" customHeight="1" x14ac:dyDescent="0.2">
      <c r="A46" s="721" t="s">
        <v>792</v>
      </c>
      <c r="B46" s="721"/>
      <c r="E46" s="41"/>
      <c r="Q46" s="139"/>
      <c r="Y46" s="41"/>
    </row>
    <row r="47" spans="1:25" s="118" customFormat="1" ht="12.75" customHeight="1" x14ac:dyDescent="0.2">
      <c r="A47" s="142"/>
      <c r="B47" s="142"/>
      <c r="E47" s="41"/>
      <c r="Q47" s="139"/>
    </row>
    <row r="48" spans="1:25" s="118" customFormat="1" ht="12.75" customHeight="1" x14ac:dyDescent="0.2">
      <c r="A48" s="146" t="s">
        <v>784</v>
      </c>
      <c r="B48" s="120"/>
      <c r="C48" s="120"/>
      <c r="D48" s="120"/>
      <c r="E48" s="42"/>
      <c r="F48" s="120"/>
      <c r="G48" s="120"/>
      <c r="H48" s="120"/>
      <c r="I48" s="120"/>
      <c r="J48" s="120"/>
      <c r="K48" s="120"/>
      <c r="L48" s="120"/>
      <c r="M48" s="120"/>
      <c r="N48" s="120"/>
      <c r="O48" s="120"/>
      <c r="P48" s="120"/>
      <c r="Q48" s="120"/>
      <c r="R48" s="120"/>
      <c r="S48" s="120"/>
      <c r="T48" s="120"/>
      <c r="U48" s="120"/>
      <c r="V48" s="120"/>
      <c r="W48" s="120"/>
      <c r="X48" s="120"/>
    </row>
    <row r="49" spans="1:25" s="118" customFormat="1" ht="12.75" customHeight="1" x14ac:dyDescent="0.25">
      <c r="A49" s="721" t="s">
        <v>793</v>
      </c>
      <c r="B49" s="721"/>
      <c r="C49" s="785"/>
      <c r="E49" s="41"/>
      <c r="J49" s="145"/>
      <c r="P49" s="159"/>
      <c r="Q49" s="159"/>
      <c r="R49" s="159"/>
      <c r="S49" s="159"/>
      <c r="T49" s="159"/>
      <c r="U49" s="159"/>
      <c r="V49" s="120"/>
      <c r="W49" s="120"/>
      <c r="X49" s="120"/>
      <c r="Y49" s="120"/>
    </row>
    <row r="50" spans="1:25" s="118" customFormat="1" ht="12.75" customHeight="1" x14ac:dyDescent="0.25">
      <c r="A50" s="721" t="s">
        <v>794</v>
      </c>
      <c r="B50" s="721"/>
      <c r="C50" s="785"/>
      <c r="E50" s="41"/>
      <c r="Q50" s="139"/>
    </row>
    <row r="51" spans="1:25" s="118" customFormat="1" ht="12.75" customHeight="1" x14ac:dyDescent="0.25">
      <c r="A51" s="721" t="s">
        <v>795</v>
      </c>
      <c r="B51" s="721"/>
      <c r="C51" s="785"/>
      <c r="E51" s="41"/>
      <c r="Q51" s="139"/>
    </row>
    <row r="52" spans="1:25" s="118" customFormat="1" ht="12.75" customHeight="1" x14ac:dyDescent="0.25">
      <c r="A52" s="721" t="s">
        <v>796</v>
      </c>
      <c r="B52" s="721"/>
      <c r="C52" s="785"/>
      <c r="E52" s="41"/>
      <c r="Q52" s="139"/>
    </row>
    <row r="53" spans="1:25" s="118" customFormat="1" ht="12.75" customHeight="1" x14ac:dyDescent="0.25">
      <c r="A53" s="721" t="s">
        <v>797</v>
      </c>
      <c r="B53" s="721"/>
      <c r="C53" s="785"/>
      <c r="E53" s="41"/>
      <c r="Q53" s="139"/>
    </row>
    <row r="54" spans="1:25" s="118" customFormat="1" ht="24" customHeight="1" x14ac:dyDescent="0.2">
      <c r="B54" s="140"/>
      <c r="E54" s="41"/>
    </row>
    <row r="55" spans="1:25" s="120" customFormat="1" ht="22.5" customHeight="1" x14ac:dyDescent="0.2">
      <c r="A55" s="781" t="s">
        <v>798</v>
      </c>
      <c r="B55" s="781"/>
      <c r="C55" s="781"/>
      <c r="D55" s="781"/>
      <c r="E55" s="781"/>
      <c r="F55" s="781"/>
      <c r="G55" s="143"/>
      <c r="H55" s="380"/>
      <c r="I55" s="380"/>
      <c r="J55" s="117"/>
      <c r="K55" s="157"/>
      <c r="L55" s="157"/>
      <c r="M55" s="157"/>
      <c r="N55" s="157"/>
      <c r="O55" s="157"/>
      <c r="P55" s="157"/>
      <c r="Q55" s="157"/>
      <c r="R55" s="157"/>
      <c r="S55" s="157"/>
      <c r="T55" s="157"/>
      <c r="U55" s="157"/>
      <c r="V55" s="157"/>
      <c r="W55" s="157"/>
      <c r="X55" s="157"/>
      <c r="Y55" s="157"/>
    </row>
    <row r="56" spans="1:25" s="120" customFormat="1" x14ac:dyDescent="0.2">
      <c r="A56" s="774" t="s">
        <v>801</v>
      </c>
      <c r="B56" s="774"/>
      <c r="C56" s="774"/>
      <c r="D56" s="774"/>
      <c r="E56" s="774"/>
      <c r="F56" s="774"/>
      <c r="G56" s="143"/>
      <c r="H56" s="380"/>
      <c r="I56" s="380"/>
      <c r="J56" s="117"/>
    </row>
    <row r="57" spans="1:25" s="120" customFormat="1" x14ac:dyDescent="0.2">
      <c r="A57" s="774" t="s">
        <v>799</v>
      </c>
      <c r="B57" s="774"/>
      <c r="C57" s="774"/>
      <c r="D57" s="774"/>
      <c r="E57" s="774"/>
      <c r="F57" s="774"/>
      <c r="G57" s="143" t="s">
        <v>800</v>
      </c>
      <c r="H57" s="380"/>
      <c r="I57" s="380"/>
      <c r="J57" s="117"/>
    </row>
    <row r="58" spans="1:25" s="120" customFormat="1" ht="12.75" customHeight="1" x14ac:dyDescent="0.2">
      <c r="A58" s="788" t="s">
        <v>802</v>
      </c>
      <c r="B58" s="788"/>
      <c r="C58" s="788"/>
      <c r="D58" s="788"/>
      <c r="E58" s="788"/>
      <c r="F58" s="788"/>
      <c r="G58" s="774"/>
      <c r="H58" s="774"/>
      <c r="I58" s="774"/>
      <c r="J58" s="774"/>
      <c r="K58" s="119"/>
      <c r="L58" s="119"/>
      <c r="M58" s="119"/>
      <c r="N58" s="119"/>
      <c r="O58" s="119"/>
      <c r="P58" s="119"/>
      <c r="Q58" s="119"/>
      <c r="R58" s="119"/>
      <c r="S58" s="119"/>
      <c r="T58" s="119"/>
      <c r="U58" s="119"/>
      <c r="V58" s="119"/>
      <c r="W58" s="119"/>
      <c r="X58" s="119"/>
      <c r="Y58" s="119"/>
    </row>
    <row r="59" spans="1:25" s="120" customFormat="1" x14ac:dyDescent="0.2">
      <c r="A59" s="782" t="s">
        <v>805</v>
      </c>
      <c r="B59" s="783"/>
      <c r="C59" s="783"/>
      <c r="D59" s="783"/>
      <c r="E59" s="783"/>
      <c r="F59" s="784"/>
      <c r="G59" s="372" t="s">
        <v>231</v>
      </c>
      <c r="H59" s="372" t="s">
        <v>735</v>
      </c>
      <c r="I59" s="372" t="s">
        <v>736</v>
      </c>
      <c r="J59" s="372" t="s">
        <v>232</v>
      </c>
      <c r="K59" s="119"/>
      <c r="L59" s="119"/>
      <c r="M59" s="119"/>
      <c r="N59" s="119"/>
      <c r="O59" s="119"/>
      <c r="P59" s="119"/>
      <c r="Q59" s="119"/>
      <c r="R59" s="119"/>
      <c r="S59" s="119"/>
      <c r="T59" s="119"/>
      <c r="U59" s="119"/>
      <c r="V59" s="119"/>
      <c r="W59" s="119"/>
      <c r="X59" s="119"/>
      <c r="Y59" s="119"/>
    </row>
    <row r="60" spans="1:25" s="120" customFormat="1" x14ac:dyDescent="0.2">
      <c r="A60" s="775" t="s">
        <v>234</v>
      </c>
      <c r="B60" s="776"/>
      <c r="C60" s="776"/>
      <c r="D60" s="776"/>
      <c r="E60" s="776"/>
      <c r="F60" s="777"/>
      <c r="G60" s="143">
        <v>0</v>
      </c>
      <c r="H60" s="143">
        <v>0</v>
      </c>
      <c r="I60" s="143">
        <v>0</v>
      </c>
      <c r="J60" s="143">
        <v>0</v>
      </c>
    </row>
    <row r="61" spans="1:25" s="120" customFormat="1" x14ac:dyDescent="0.2">
      <c r="A61" s="775" t="s">
        <v>803</v>
      </c>
      <c r="B61" s="776"/>
      <c r="C61" s="776"/>
      <c r="D61" s="776"/>
      <c r="E61" s="776"/>
      <c r="F61" s="777"/>
      <c r="G61" s="143">
        <v>0</v>
      </c>
      <c r="H61" s="143">
        <v>0</v>
      </c>
      <c r="I61" s="143">
        <v>0</v>
      </c>
      <c r="J61" s="143">
        <v>0</v>
      </c>
    </row>
    <row r="62" spans="1:25" s="120" customFormat="1" ht="12.75" customHeight="1" x14ac:dyDescent="0.2">
      <c r="A62" s="775" t="s">
        <v>236</v>
      </c>
      <c r="B62" s="776"/>
      <c r="C62" s="776"/>
      <c r="D62" s="776"/>
      <c r="E62" s="776"/>
      <c r="F62" s="777"/>
      <c r="G62" s="143">
        <v>0</v>
      </c>
      <c r="H62" s="143">
        <v>0</v>
      </c>
      <c r="I62" s="143">
        <v>0</v>
      </c>
      <c r="J62" s="143">
        <v>0</v>
      </c>
      <c r="K62" s="159"/>
      <c r="L62" s="159"/>
      <c r="M62" s="159"/>
      <c r="N62" s="159"/>
      <c r="O62" s="159"/>
      <c r="P62" s="159"/>
      <c r="Q62" s="159"/>
      <c r="R62" s="159"/>
      <c r="S62" s="159"/>
      <c r="T62" s="159"/>
      <c r="U62" s="159"/>
      <c r="V62" s="159"/>
      <c r="W62" s="159"/>
      <c r="X62" s="159"/>
      <c r="Y62" s="159"/>
    </row>
    <row r="63" spans="1:25" s="120" customFormat="1" ht="12.75" customHeight="1" x14ac:dyDescent="0.25">
      <c r="A63" s="775" t="s">
        <v>237</v>
      </c>
      <c r="B63" s="776"/>
      <c r="C63" s="776"/>
      <c r="D63" s="776"/>
      <c r="E63" s="776"/>
      <c r="F63" s="777"/>
      <c r="G63" s="381">
        <f>P14</f>
        <v>28500</v>
      </c>
      <c r="H63" s="381">
        <f>Q14</f>
        <v>28500</v>
      </c>
      <c r="I63" s="381">
        <f>R14</f>
        <v>28500</v>
      </c>
      <c r="J63" s="381">
        <f>S14</f>
        <v>0</v>
      </c>
      <c r="K63" s="119"/>
      <c r="L63" s="119"/>
      <c r="M63" s="119"/>
      <c r="N63" s="119"/>
      <c r="O63" s="119"/>
      <c r="P63" s="119"/>
      <c r="Q63" s="119"/>
      <c r="R63" s="119"/>
      <c r="S63" s="119"/>
      <c r="T63" s="119"/>
      <c r="U63" s="119"/>
      <c r="V63" s="119"/>
      <c r="W63" s="119"/>
      <c r="X63" s="119"/>
      <c r="Y63" s="119"/>
    </row>
    <row r="64" spans="1:25" s="120" customFormat="1" x14ac:dyDescent="0.2">
      <c r="A64" s="775" t="s">
        <v>238</v>
      </c>
      <c r="B64" s="776"/>
      <c r="C64" s="776"/>
      <c r="D64" s="776"/>
      <c r="E64" s="776"/>
      <c r="F64" s="777"/>
      <c r="G64" s="143">
        <v>0</v>
      </c>
      <c r="H64" s="143">
        <v>0</v>
      </c>
      <c r="I64" s="143">
        <v>0</v>
      </c>
      <c r="J64" s="143">
        <v>0</v>
      </c>
      <c r="K64" s="159"/>
      <c r="L64" s="159"/>
      <c r="M64" s="159"/>
      <c r="N64" s="159"/>
      <c r="O64" s="159"/>
      <c r="P64" s="159"/>
      <c r="Q64" s="159"/>
      <c r="R64" s="159"/>
      <c r="S64" s="159"/>
      <c r="T64" s="159"/>
      <c r="U64" s="159"/>
      <c r="V64" s="159"/>
      <c r="W64" s="159"/>
      <c r="X64" s="159"/>
    </row>
    <row r="65" spans="1:24" s="120" customFormat="1" x14ac:dyDescent="0.2">
      <c r="A65" s="775" t="s">
        <v>804</v>
      </c>
      <c r="B65" s="776"/>
      <c r="C65" s="776"/>
      <c r="D65" s="776"/>
      <c r="E65" s="776"/>
      <c r="F65" s="777"/>
      <c r="G65" s="143">
        <v>0</v>
      </c>
      <c r="H65" s="143">
        <v>0</v>
      </c>
      <c r="I65" s="143">
        <v>0</v>
      </c>
      <c r="J65" s="143">
        <v>0</v>
      </c>
      <c r="K65" s="159"/>
      <c r="L65" s="159"/>
      <c r="M65" s="159"/>
      <c r="N65" s="159"/>
      <c r="O65" s="159"/>
      <c r="P65" s="159"/>
      <c r="Q65" s="159"/>
      <c r="R65" s="159"/>
      <c r="S65" s="159"/>
      <c r="T65" s="159"/>
      <c r="U65" s="159"/>
      <c r="V65" s="159"/>
      <c r="W65" s="159"/>
      <c r="X65" s="159"/>
    </row>
    <row r="66" spans="1:24" s="120" customFormat="1" x14ac:dyDescent="0.2">
      <c r="A66" s="775" t="s">
        <v>242</v>
      </c>
      <c r="B66" s="776"/>
      <c r="C66" s="776"/>
      <c r="D66" s="776"/>
      <c r="E66" s="776"/>
      <c r="F66" s="777"/>
      <c r="G66" s="143">
        <v>0</v>
      </c>
      <c r="H66" s="143">
        <v>0</v>
      </c>
      <c r="I66" s="143">
        <v>0</v>
      </c>
      <c r="J66" s="143">
        <v>0</v>
      </c>
      <c r="K66" s="159"/>
      <c r="L66" s="159"/>
      <c r="M66" s="159"/>
      <c r="N66" s="159"/>
      <c r="O66" s="159"/>
      <c r="P66" s="159"/>
      <c r="Q66" s="159"/>
      <c r="R66" s="159"/>
      <c r="S66" s="159"/>
      <c r="T66" s="159"/>
      <c r="U66" s="159"/>
      <c r="V66" s="159"/>
      <c r="W66" s="159"/>
      <c r="X66" s="159"/>
    </row>
    <row r="67" spans="1:24" s="120" customFormat="1" x14ac:dyDescent="0.2">
      <c r="A67" s="778"/>
      <c r="B67" s="779"/>
      <c r="C67" s="779"/>
      <c r="D67" s="779"/>
      <c r="E67" s="779"/>
      <c r="F67" s="780"/>
      <c r="G67" s="143"/>
      <c r="H67" s="143"/>
      <c r="I67" s="143"/>
      <c r="J67" s="143"/>
      <c r="K67" s="159"/>
      <c r="L67" s="159"/>
      <c r="M67" s="159"/>
      <c r="N67" s="159"/>
      <c r="O67" s="159"/>
      <c r="P67" s="159"/>
      <c r="Q67" s="159"/>
      <c r="R67" s="159"/>
      <c r="S67" s="159"/>
      <c r="T67" s="159"/>
      <c r="U67" s="159"/>
      <c r="V67" s="159"/>
      <c r="W67" s="159"/>
      <c r="X67" s="159"/>
    </row>
    <row r="68" spans="1:24" s="120" customFormat="1" x14ac:dyDescent="0.2">
      <c r="A68" s="118"/>
      <c r="B68" s="139"/>
      <c r="C68" s="118"/>
      <c r="D68" s="118"/>
      <c r="E68" s="41"/>
      <c r="F68" s="118"/>
      <c r="G68" s="118"/>
      <c r="H68" s="118"/>
      <c r="K68" s="159"/>
      <c r="L68" s="159"/>
      <c r="M68" s="159"/>
      <c r="N68" s="159"/>
      <c r="O68" s="159"/>
      <c r="P68" s="159"/>
      <c r="Q68" s="159"/>
      <c r="R68" s="159"/>
      <c r="S68" s="159"/>
      <c r="T68" s="159"/>
      <c r="U68" s="159"/>
      <c r="V68" s="159"/>
      <c r="W68" s="159"/>
      <c r="X68" s="159"/>
    </row>
    <row r="69" spans="1:24" s="120" customFormat="1" x14ac:dyDescent="0.2">
      <c r="A69" s="154"/>
      <c r="B69" s="155"/>
      <c r="C69" s="155"/>
      <c r="D69" s="155"/>
      <c r="E69" s="151"/>
      <c r="F69" s="156"/>
      <c r="G69" s="143"/>
      <c r="H69" s="143"/>
      <c r="I69" s="143"/>
      <c r="J69" s="143"/>
      <c r="K69" s="159"/>
      <c r="L69" s="159"/>
      <c r="M69" s="159"/>
      <c r="N69" s="159"/>
      <c r="O69" s="159"/>
      <c r="P69" s="159"/>
      <c r="Q69" s="159"/>
      <c r="R69" s="159"/>
      <c r="S69" s="159"/>
      <c r="T69" s="159"/>
      <c r="U69" s="159"/>
      <c r="V69" s="159"/>
      <c r="W69" s="159"/>
      <c r="X69" s="159"/>
    </row>
  </sheetData>
  <mergeCells count="60">
    <mergeCell ref="A67:F67"/>
    <mergeCell ref="A57:F57"/>
    <mergeCell ref="A58:F58"/>
    <mergeCell ref="G58:J58"/>
    <mergeCell ref="A59:F59"/>
    <mergeCell ref="A60:F60"/>
    <mergeCell ref="A61:F61"/>
    <mergeCell ref="A62:F62"/>
    <mergeCell ref="A63:F63"/>
    <mergeCell ref="A64:F64"/>
    <mergeCell ref="A65:F65"/>
    <mergeCell ref="A66:F66"/>
    <mergeCell ref="A56:F56"/>
    <mergeCell ref="A42:B42"/>
    <mergeCell ref="A43:B43"/>
    <mergeCell ref="A44:B44"/>
    <mergeCell ref="A45:B45"/>
    <mergeCell ref="A46:B46"/>
    <mergeCell ref="A49:C49"/>
    <mergeCell ref="A50:C50"/>
    <mergeCell ref="A51:C51"/>
    <mergeCell ref="A52:C52"/>
    <mergeCell ref="A53:C53"/>
    <mergeCell ref="A55:F55"/>
    <mergeCell ref="A41:B41"/>
    <mergeCell ref="A23:I23"/>
    <mergeCell ref="A24:I24"/>
    <mergeCell ref="A25:I25"/>
    <mergeCell ref="A26:I26"/>
    <mergeCell ref="A27:I27"/>
    <mergeCell ref="A30:I30"/>
    <mergeCell ref="A31:B31"/>
    <mergeCell ref="A33:I33"/>
    <mergeCell ref="A36:B36"/>
    <mergeCell ref="A37:B37"/>
    <mergeCell ref="A38:B38"/>
    <mergeCell ref="A22:I22"/>
    <mergeCell ref="V8:V9"/>
    <mergeCell ref="W8:X8"/>
    <mergeCell ref="A15:I15"/>
    <mergeCell ref="J15:R15"/>
    <mergeCell ref="S15:Y15"/>
    <mergeCell ref="A16:I16"/>
    <mergeCell ref="J16:R16"/>
    <mergeCell ref="S16:Y16"/>
    <mergeCell ref="A17:I17"/>
    <mergeCell ref="A18:I18"/>
    <mergeCell ref="A19:I19"/>
    <mergeCell ref="A20:I20"/>
    <mergeCell ref="A21:I21"/>
    <mergeCell ref="A1:Y1"/>
    <mergeCell ref="A2:Y2"/>
    <mergeCell ref="A3:Y3"/>
    <mergeCell ref="A4:Y4"/>
    <mergeCell ref="A5:Y5"/>
    <mergeCell ref="H7:J7"/>
    <mergeCell ref="P7:X7"/>
    <mergeCell ref="Y7:Y9"/>
    <mergeCell ref="T8:T9"/>
    <mergeCell ref="U8:U9"/>
  </mergeCells>
  <pageMargins left="0" right="0" top="0.74803149606299213" bottom="0.74803149606299213" header="0.31496062992125984" footer="0.31496062992125984"/>
  <pageSetup paperSize="8" scale="6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215"/>
  <sheetViews>
    <sheetView tabSelected="1" zoomScale="70" zoomScaleNormal="70" workbookViewId="0">
      <selection activeCell="A28" sqref="A28"/>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700" customWidth="1"/>
    <col min="12" max="12" width="31.7109375" style="22" customWidth="1"/>
    <col min="13" max="13" width="12.5703125" style="22" hidden="1" customWidth="1"/>
    <col min="14" max="14" width="17" style="700"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8" style="22" customWidth="1"/>
    <col min="24" max="24" width="17.7109375" style="700" customWidth="1"/>
    <col min="25" max="25" width="19.140625" style="700"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K6" s="700"/>
      <c r="N6" s="700"/>
      <c r="Q6" s="139"/>
      <c r="R6" s="139"/>
      <c r="U6" s="144"/>
      <c r="X6" s="700"/>
      <c r="Y6" s="700"/>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701"/>
      <c r="L8" s="116"/>
      <c r="M8" s="116"/>
      <c r="N8" s="701"/>
      <c r="O8" s="116"/>
      <c r="P8" s="116"/>
      <c r="Q8" s="391"/>
      <c r="R8" s="391"/>
      <c r="S8" s="116"/>
      <c r="T8" s="116"/>
      <c r="U8" s="392"/>
      <c r="X8" s="700"/>
      <c r="Y8" s="700"/>
    </row>
    <row r="9" spans="1:26" s="118" customFormat="1" ht="6.75" customHeight="1" x14ac:dyDescent="0.2">
      <c r="K9" s="700"/>
      <c r="N9" s="700"/>
      <c r="Q9" s="139"/>
      <c r="R9" s="139"/>
      <c r="U9" s="144"/>
      <c r="X9" s="700"/>
      <c r="Y9" s="700"/>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93" t="s">
        <v>666</v>
      </c>
      <c r="L10" s="730" t="s">
        <v>120</v>
      </c>
      <c r="M10" s="726" t="s">
        <v>665</v>
      </c>
      <c r="N10" s="795" t="s">
        <v>975</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94"/>
      <c r="L11" s="731"/>
      <c r="M11" s="731"/>
      <c r="N11" s="796"/>
      <c r="O11" s="750"/>
      <c r="P11" s="752"/>
      <c r="Q11" s="745" t="s">
        <v>662</v>
      </c>
      <c r="R11" s="745" t="s">
        <v>660</v>
      </c>
      <c r="S11" s="730" t="s">
        <v>663</v>
      </c>
      <c r="T11" s="730" t="s">
        <v>661</v>
      </c>
      <c r="U11" s="732" t="s">
        <v>124</v>
      </c>
      <c r="V11" s="734" t="s">
        <v>741</v>
      </c>
      <c r="W11" s="734"/>
      <c r="X11" s="797" t="s">
        <v>125</v>
      </c>
      <c r="Y11" s="797" t="s">
        <v>126</v>
      </c>
      <c r="Z11" s="744"/>
    </row>
    <row r="12" spans="1:26" ht="73.5" customHeight="1" x14ac:dyDescent="0.2">
      <c r="A12" s="731"/>
      <c r="B12" s="742"/>
      <c r="C12" s="742"/>
      <c r="D12" s="726"/>
      <c r="E12" s="731"/>
      <c r="F12" s="730"/>
      <c r="G12" s="726"/>
      <c r="H12" s="726"/>
      <c r="I12" s="727"/>
      <c r="J12" s="729"/>
      <c r="K12" s="794"/>
      <c r="L12" s="731"/>
      <c r="M12" s="731"/>
      <c r="N12" s="796"/>
      <c r="O12" s="750"/>
      <c r="P12" s="752"/>
      <c r="Q12" s="746"/>
      <c r="R12" s="746"/>
      <c r="S12" s="731"/>
      <c r="T12" s="731"/>
      <c r="U12" s="733"/>
      <c r="V12" s="30" t="s">
        <v>127</v>
      </c>
      <c r="W12" s="30" t="s">
        <v>128</v>
      </c>
      <c r="X12" s="797"/>
      <c r="Y12" s="797"/>
      <c r="Z12" s="744"/>
    </row>
    <row r="13" spans="1:26" ht="24" customHeight="1" x14ac:dyDescent="0.25">
      <c r="A13" s="51" t="s">
        <v>129</v>
      </c>
      <c r="B13" s="25"/>
      <c r="C13" s="25"/>
      <c r="D13" s="23"/>
      <c r="E13" s="24"/>
      <c r="F13" s="23"/>
      <c r="G13" s="23"/>
      <c r="H13" s="23"/>
      <c r="I13" s="26"/>
      <c r="J13" s="27"/>
      <c r="K13" s="713"/>
      <c r="L13" s="24"/>
      <c r="M13" s="24"/>
      <c r="N13" s="702"/>
      <c r="O13" s="28"/>
      <c r="P13" s="382"/>
      <c r="Q13" s="46"/>
      <c r="R13" s="46"/>
      <c r="S13" s="24"/>
      <c r="T13" s="24"/>
      <c r="U13" s="388"/>
      <c r="V13" s="30"/>
      <c r="W13" s="30"/>
      <c r="X13" s="707" t="s">
        <v>130</v>
      </c>
      <c r="Y13" s="707" t="s">
        <v>131</v>
      </c>
      <c r="Z13" s="31"/>
    </row>
    <row r="14" spans="1:26" ht="63" customHeight="1" x14ac:dyDescent="0.2">
      <c r="A14" s="366" t="s">
        <v>671</v>
      </c>
      <c r="B14" s="32" t="s">
        <v>132</v>
      </c>
      <c r="C14" s="33">
        <v>2024</v>
      </c>
      <c r="D14" s="33">
        <v>2024</v>
      </c>
      <c r="E14" s="33" t="s">
        <v>133</v>
      </c>
      <c r="F14" s="33" t="s">
        <v>134</v>
      </c>
      <c r="G14" s="33" t="s">
        <v>133</v>
      </c>
      <c r="H14" s="33" t="s">
        <v>133</v>
      </c>
      <c r="I14" s="33" t="s">
        <v>135</v>
      </c>
      <c r="J14" s="34" t="s">
        <v>136</v>
      </c>
      <c r="K14" s="703" t="s">
        <v>137</v>
      </c>
      <c r="L14" s="34" t="s">
        <v>432</v>
      </c>
      <c r="M14" s="34">
        <v>1</v>
      </c>
      <c r="N14" s="703" t="s">
        <v>657</v>
      </c>
      <c r="O14" s="34">
        <v>1</v>
      </c>
      <c r="P14" s="383" t="s">
        <v>134</v>
      </c>
      <c r="Q14" s="47">
        <v>24200</v>
      </c>
      <c r="R14" s="47">
        <v>24200</v>
      </c>
      <c r="S14" s="30">
        <v>24200</v>
      </c>
      <c r="T14" s="30"/>
      <c r="U14" s="149">
        <f>SUM(Q14:T14)</f>
        <v>72600</v>
      </c>
      <c r="V14" s="30"/>
      <c r="W14" s="33"/>
      <c r="X14" s="707" t="s">
        <v>130</v>
      </c>
      <c r="Y14" s="707" t="s">
        <v>131</v>
      </c>
      <c r="Z14" s="35"/>
    </row>
    <row r="15" spans="1:26" ht="38.25" customHeight="1" x14ac:dyDescent="0.2">
      <c r="A15" s="366" t="s">
        <v>672</v>
      </c>
      <c r="B15" s="32" t="s">
        <v>132</v>
      </c>
      <c r="C15" s="33">
        <v>2024</v>
      </c>
      <c r="D15" s="33">
        <v>2024</v>
      </c>
      <c r="E15" s="33" t="s">
        <v>134</v>
      </c>
      <c r="F15" s="33" t="s">
        <v>139</v>
      </c>
      <c r="G15" s="33" t="s">
        <v>134</v>
      </c>
      <c r="H15" s="33" t="s">
        <v>139</v>
      </c>
      <c r="I15" s="33" t="s">
        <v>135</v>
      </c>
      <c r="J15" s="34" t="s">
        <v>140</v>
      </c>
      <c r="K15" s="703" t="s">
        <v>141</v>
      </c>
      <c r="L15" s="34" t="s">
        <v>142</v>
      </c>
      <c r="M15" s="34">
        <v>1</v>
      </c>
      <c r="N15" s="703" t="s">
        <v>4</v>
      </c>
      <c r="O15" s="34">
        <v>1</v>
      </c>
      <c r="P15" s="383" t="s">
        <v>134</v>
      </c>
      <c r="Q15" s="47">
        <v>19000</v>
      </c>
      <c r="R15" s="47">
        <v>19000</v>
      </c>
      <c r="S15" s="47">
        <v>19000</v>
      </c>
      <c r="T15" s="30"/>
      <c r="U15" s="149">
        <f t="shared" ref="U15:U78" si="0">SUM(Q15:T15)</f>
        <v>57000</v>
      </c>
      <c r="V15" s="30"/>
      <c r="W15" s="33"/>
      <c r="X15" s="707" t="s">
        <v>130</v>
      </c>
      <c r="Y15" s="707" t="s">
        <v>131</v>
      </c>
      <c r="Z15" s="35"/>
    </row>
    <row r="16" spans="1:26" ht="38.25" customHeight="1" x14ac:dyDescent="0.2">
      <c r="A16" s="366" t="s">
        <v>673</v>
      </c>
      <c r="B16" s="32" t="s">
        <v>132</v>
      </c>
      <c r="C16" s="33">
        <v>2024</v>
      </c>
      <c r="D16" s="33">
        <v>2024</v>
      </c>
      <c r="E16" s="33" t="s">
        <v>133</v>
      </c>
      <c r="F16" s="33" t="s">
        <v>134</v>
      </c>
      <c r="G16" s="33" t="s">
        <v>133</v>
      </c>
      <c r="H16" s="33" t="s">
        <v>133</v>
      </c>
      <c r="I16" s="33" t="s">
        <v>135</v>
      </c>
      <c r="J16" s="34" t="s">
        <v>136</v>
      </c>
      <c r="K16" s="703" t="s">
        <v>143</v>
      </c>
      <c r="L16" s="34" t="s">
        <v>144</v>
      </c>
      <c r="M16" s="34">
        <v>1</v>
      </c>
      <c r="N16" s="703" t="s">
        <v>657</v>
      </c>
      <c r="O16" s="34">
        <v>1</v>
      </c>
      <c r="P16" s="383" t="s">
        <v>145</v>
      </c>
      <c r="Q16" s="47">
        <v>6000</v>
      </c>
      <c r="R16" s="47">
        <v>6000</v>
      </c>
      <c r="S16" s="30">
        <v>6000</v>
      </c>
      <c r="T16" s="30"/>
      <c r="U16" s="149">
        <f t="shared" si="0"/>
        <v>18000</v>
      </c>
      <c r="V16" s="30"/>
      <c r="W16" s="33"/>
      <c r="X16" s="707" t="s">
        <v>130</v>
      </c>
      <c r="Y16" s="707" t="s">
        <v>146</v>
      </c>
      <c r="Z16" s="35"/>
    </row>
    <row r="17" spans="1:26" ht="51" x14ac:dyDescent="0.2">
      <c r="A17" s="366" t="s">
        <v>674</v>
      </c>
      <c r="B17" s="32" t="s">
        <v>132</v>
      </c>
      <c r="C17" s="33">
        <v>2024</v>
      </c>
      <c r="D17" s="33">
        <v>2024</v>
      </c>
      <c r="E17" s="33" t="s">
        <v>133</v>
      </c>
      <c r="F17" s="33" t="s">
        <v>133</v>
      </c>
      <c r="G17" s="33" t="s">
        <v>133</v>
      </c>
      <c r="H17" s="33" t="s">
        <v>133</v>
      </c>
      <c r="I17" s="33" t="s">
        <v>135</v>
      </c>
      <c r="J17" s="34" t="s">
        <v>147</v>
      </c>
      <c r="K17" s="703" t="s">
        <v>148</v>
      </c>
      <c r="L17" s="34" t="s">
        <v>149</v>
      </c>
      <c r="M17" s="34">
        <v>1</v>
      </c>
      <c r="N17" s="703" t="s">
        <v>269</v>
      </c>
      <c r="O17" s="34">
        <v>1</v>
      </c>
      <c r="P17" s="383" t="s">
        <v>145</v>
      </c>
      <c r="Q17" s="47">
        <v>416000</v>
      </c>
      <c r="R17" s="47">
        <v>416000</v>
      </c>
      <c r="S17" s="30">
        <v>416000</v>
      </c>
      <c r="T17" s="30"/>
      <c r="U17" s="149">
        <f t="shared" si="0"/>
        <v>1248000</v>
      </c>
      <c r="V17" s="30"/>
      <c r="W17" s="33"/>
      <c r="X17" s="707" t="s">
        <v>130</v>
      </c>
      <c r="Y17" s="707" t="s">
        <v>1061</v>
      </c>
      <c r="Z17" s="35"/>
    </row>
    <row r="18" spans="1:26" ht="38.25" customHeight="1" x14ac:dyDescent="0.2">
      <c r="A18" s="366" t="s">
        <v>675</v>
      </c>
      <c r="B18" s="32" t="s">
        <v>132</v>
      </c>
      <c r="C18" s="33">
        <v>2024</v>
      </c>
      <c r="D18" s="33">
        <v>2024</v>
      </c>
      <c r="E18" s="33" t="s">
        <v>133</v>
      </c>
      <c r="F18" s="33" t="s">
        <v>133</v>
      </c>
      <c r="G18" s="33" t="s">
        <v>133</v>
      </c>
      <c r="H18" s="33" t="s">
        <v>133</v>
      </c>
      <c r="I18" s="33" t="s">
        <v>135</v>
      </c>
      <c r="J18" s="34" t="s">
        <v>147</v>
      </c>
      <c r="K18" s="703" t="s">
        <v>153</v>
      </c>
      <c r="L18" s="34" t="s">
        <v>154</v>
      </c>
      <c r="M18" s="34">
        <v>1</v>
      </c>
      <c r="N18" s="703" t="s">
        <v>269</v>
      </c>
      <c r="O18" s="34">
        <v>1</v>
      </c>
      <c r="P18" s="383" t="s">
        <v>145</v>
      </c>
      <c r="Q18" s="47">
        <v>15000</v>
      </c>
      <c r="R18" s="47">
        <v>15000</v>
      </c>
      <c r="S18" s="30">
        <v>15000</v>
      </c>
      <c r="T18" s="30"/>
      <c r="U18" s="149">
        <f t="shared" si="0"/>
        <v>45000</v>
      </c>
      <c r="V18" s="30"/>
      <c r="W18" s="33"/>
      <c r="X18" s="707" t="s">
        <v>130</v>
      </c>
      <c r="Y18" s="707" t="s">
        <v>146</v>
      </c>
      <c r="Z18" s="35"/>
    </row>
    <row r="19" spans="1:26" ht="38.25" customHeight="1" x14ac:dyDescent="0.2">
      <c r="A19" s="366" t="s">
        <v>676</v>
      </c>
      <c r="B19" s="32" t="s">
        <v>132</v>
      </c>
      <c r="C19" s="33">
        <v>2024</v>
      </c>
      <c r="D19" s="33">
        <v>2024</v>
      </c>
      <c r="E19" s="33" t="s">
        <v>133</v>
      </c>
      <c r="F19" s="33" t="s">
        <v>133</v>
      </c>
      <c r="G19" s="33" t="s">
        <v>133</v>
      </c>
      <c r="H19" s="33" t="s">
        <v>133</v>
      </c>
      <c r="I19" s="33" t="s">
        <v>135</v>
      </c>
      <c r="J19" s="34" t="s">
        <v>140</v>
      </c>
      <c r="K19" s="703" t="s">
        <v>155</v>
      </c>
      <c r="L19" s="34" t="s">
        <v>156</v>
      </c>
      <c r="M19" s="34">
        <v>1</v>
      </c>
      <c r="N19" s="703" t="s">
        <v>269</v>
      </c>
      <c r="O19" s="34">
        <v>1</v>
      </c>
      <c r="P19" s="383" t="s">
        <v>145</v>
      </c>
      <c r="Q19" s="47">
        <v>25000</v>
      </c>
      <c r="R19" s="47">
        <v>25000</v>
      </c>
      <c r="S19" s="30">
        <v>25000</v>
      </c>
      <c r="T19" s="30"/>
      <c r="U19" s="149">
        <f t="shared" si="0"/>
        <v>75000</v>
      </c>
      <c r="V19" s="30"/>
      <c r="W19" s="33"/>
      <c r="X19" s="707" t="s">
        <v>130</v>
      </c>
      <c r="Y19" s="707" t="s">
        <v>131</v>
      </c>
      <c r="Z19" s="35"/>
    </row>
    <row r="20" spans="1:26" ht="38.25" customHeight="1" x14ac:dyDescent="0.2">
      <c r="A20" s="366" t="s">
        <v>677</v>
      </c>
      <c r="B20" s="32" t="s">
        <v>132</v>
      </c>
      <c r="C20" s="33">
        <v>2024</v>
      </c>
      <c r="D20" s="33">
        <v>2024</v>
      </c>
      <c r="E20" s="33" t="s">
        <v>133</v>
      </c>
      <c r="F20" s="33" t="s">
        <v>133</v>
      </c>
      <c r="G20" s="33" t="s">
        <v>133</v>
      </c>
      <c r="H20" s="33" t="s">
        <v>133</v>
      </c>
      <c r="I20" s="33" t="s">
        <v>135</v>
      </c>
      <c r="J20" s="34" t="s">
        <v>151</v>
      </c>
      <c r="K20" s="703" t="s">
        <v>152</v>
      </c>
      <c r="L20" s="34" t="s">
        <v>433</v>
      </c>
      <c r="M20" s="34">
        <v>1</v>
      </c>
      <c r="N20" s="703" t="s">
        <v>4</v>
      </c>
      <c r="O20" s="34">
        <v>1</v>
      </c>
      <c r="P20" s="383" t="s">
        <v>145</v>
      </c>
      <c r="Q20" s="47">
        <v>19800</v>
      </c>
      <c r="R20" s="47">
        <v>19800</v>
      </c>
      <c r="S20" s="47">
        <v>19800</v>
      </c>
      <c r="T20" s="30"/>
      <c r="U20" s="149">
        <f t="shared" si="0"/>
        <v>59400</v>
      </c>
      <c r="V20" s="30"/>
      <c r="W20" s="33"/>
      <c r="X20" s="707" t="s">
        <v>130</v>
      </c>
      <c r="Y20" s="707" t="s">
        <v>1062</v>
      </c>
      <c r="Z20" s="35"/>
    </row>
    <row r="21" spans="1:26" ht="149.25" customHeight="1" x14ac:dyDescent="0.2">
      <c r="A21" s="366" t="s">
        <v>678</v>
      </c>
      <c r="B21" s="32" t="s">
        <v>132</v>
      </c>
      <c r="C21" s="33">
        <v>2024</v>
      </c>
      <c r="D21" s="33">
        <v>2024</v>
      </c>
      <c r="E21" s="33" t="s">
        <v>133</v>
      </c>
      <c r="F21" s="33" t="s">
        <v>133</v>
      </c>
      <c r="G21" s="33" t="s">
        <v>133</v>
      </c>
      <c r="H21" s="33" t="s">
        <v>133</v>
      </c>
      <c r="I21" s="33" t="s">
        <v>135</v>
      </c>
      <c r="J21" s="34" t="s">
        <v>151</v>
      </c>
      <c r="K21" s="703" t="s">
        <v>157</v>
      </c>
      <c r="L21" s="34" t="s">
        <v>434</v>
      </c>
      <c r="M21" s="34">
        <v>1</v>
      </c>
      <c r="N21" s="703" t="s">
        <v>279</v>
      </c>
      <c r="O21" s="34">
        <v>1</v>
      </c>
      <c r="P21" s="383" t="s">
        <v>145</v>
      </c>
      <c r="Q21" s="47">
        <v>964000</v>
      </c>
      <c r="R21" s="47">
        <v>964000</v>
      </c>
      <c r="S21" s="30">
        <v>964000</v>
      </c>
      <c r="T21" s="30"/>
      <c r="U21" s="149">
        <f t="shared" si="0"/>
        <v>2892000</v>
      </c>
      <c r="V21" s="30"/>
      <c r="W21" s="33"/>
      <c r="X21" s="707" t="s">
        <v>130</v>
      </c>
      <c r="Y21" s="707" t="s">
        <v>131</v>
      </c>
      <c r="Z21" s="35"/>
    </row>
    <row r="22" spans="1:26" ht="149.25" customHeight="1" x14ac:dyDescent="0.2">
      <c r="A22" s="366" t="s">
        <v>679</v>
      </c>
      <c r="B22" s="32" t="s">
        <v>132</v>
      </c>
      <c r="C22" s="33">
        <v>2024</v>
      </c>
      <c r="D22" s="33">
        <v>2024</v>
      </c>
      <c r="E22" s="33" t="s">
        <v>133</v>
      </c>
      <c r="F22" s="33" t="s">
        <v>133</v>
      </c>
      <c r="G22" s="33" t="s">
        <v>133</v>
      </c>
      <c r="H22" s="33" t="s">
        <v>133</v>
      </c>
      <c r="I22" s="33" t="s">
        <v>135</v>
      </c>
      <c r="J22" s="34" t="s">
        <v>151</v>
      </c>
      <c r="K22" s="703" t="s">
        <v>157</v>
      </c>
      <c r="L22" s="34" t="s">
        <v>435</v>
      </c>
      <c r="M22" s="34">
        <v>1</v>
      </c>
      <c r="N22" s="703" t="s">
        <v>269</v>
      </c>
      <c r="O22" s="34">
        <v>1</v>
      </c>
      <c r="P22" s="383" t="s">
        <v>145</v>
      </c>
      <c r="Q22" s="47">
        <v>197291</v>
      </c>
      <c r="R22" s="47">
        <v>197291</v>
      </c>
      <c r="S22" s="30">
        <v>197291</v>
      </c>
      <c r="T22" s="30"/>
      <c r="U22" s="149">
        <f t="shared" si="0"/>
        <v>591873</v>
      </c>
      <c r="V22" s="30"/>
      <c r="W22" s="33"/>
      <c r="X22" s="707" t="s">
        <v>130</v>
      </c>
      <c r="Y22" s="707" t="s">
        <v>131</v>
      </c>
      <c r="Z22" s="35"/>
    </row>
    <row r="23" spans="1:26" ht="149.25" customHeight="1" x14ac:dyDescent="0.2">
      <c r="A23" s="366" t="s">
        <v>680</v>
      </c>
      <c r="B23" s="32" t="s">
        <v>132</v>
      </c>
      <c r="C23" s="33">
        <v>2024</v>
      </c>
      <c r="D23" s="33">
        <v>2024</v>
      </c>
      <c r="E23" s="33" t="s">
        <v>133</v>
      </c>
      <c r="F23" s="33" t="s">
        <v>133</v>
      </c>
      <c r="G23" s="33" t="s">
        <v>133</v>
      </c>
      <c r="H23" s="33" t="s">
        <v>133</v>
      </c>
      <c r="I23" s="33" t="s">
        <v>135</v>
      </c>
      <c r="J23" s="34" t="s">
        <v>151</v>
      </c>
      <c r="K23" s="703" t="s">
        <v>157</v>
      </c>
      <c r="L23" s="34" t="s">
        <v>436</v>
      </c>
      <c r="M23" s="34">
        <v>1</v>
      </c>
      <c r="N23" s="703" t="s">
        <v>3</v>
      </c>
      <c r="O23" s="34">
        <v>1</v>
      </c>
      <c r="P23" s="383" t="s">
        <v>145</v>
      </c>
      <c r="Q23" s="47">
        <v>5900</v>
      </c>
      <c r="R23" s="47">
        <v>5900</v>
      </c>
      <c r="S23" s="30">
        <v>5900</v>
      </c>
      <c r="T23" s="30"/>
      <c r="U23" s="149">
        <f t="shared" si="0"/>
        <v>17700</v>
      </c>
      <c r="V23" s="30"/>
      <c r="W23" s="33"/>
      <c r="X23" s="707" t="s">
        <v>130</v>
      </c>
      <c r="Y23" s="707" t="s">
        <v>131</v>
      </c>
      <c r="Z23" s="35"/>
    </row>
    <row r="24" spans="1:26" ht="149.25" customHeight="1" x14ac:dyDescent="0.2">
      <c r="A24" s="366" t="s">
        <v>681</v>
      </c>
      <c r="B24" s="32" t="s">
        <v>132</v>
      </c>
      <c r="C24" s="33">
        <v>2024</v>
      </c>
      <c r="D24" s="33">
        <v>2024</v>
      </c>
      <c r="E24" s="33" t="s">
        <v>133</v>
      </c>
      <c r="F24" s="33" t="s">
        <v>133</v>
      </c>
      <c r="G24" s="33" t="s">
        <v>133</v>
      </c>
      <c r="H24" s="33" t="s">
        <v>133</v>
      </c>
      <c r="I24" s="33" t="s">
        <v>135</v>
      </c>
      <c r="J24" s="34" t="s">
        <v>151</v>
      </c>
      <c r="K24" s="703" t="s">
        <v>160</v>
      </c>
      <c r="L24" s="34" t="s">
        <v>809</v>
      </c>
      <c r="M24" s="34"/>
      <c r="N24" s="703" t="s">
        <v>657</v>
      </c>
      <c r="O24" s="34"/>
      <c r="P24" s="383"/>
      <c r="Q24" s="47">
        <v>80000</v>
      </c>
      <c r="R24" s="47">
        <v>80000</v>
      </c>
      <c r="S24" s="30">
        <v>80000</v>
      </c>
      <c r="T24" s="30"/>
      <c r="U24" s="149">
        <f t="shared" si="0"/>
        <v>240000</v>
      </c>
      <c r="V24" s="30"/>
      <c r="W24" s="33"/>
      <c r="X24" s="707" t="s">
        <v>130</v>
      </c>
      <c r="Y24" s="707" t="s">
        <v>131</v>
      </c>
      <c r="Z24" s="35"/>
    </row>
    <row r="25" spans="1:26" ht="61.5" customHeight="1" x14ac:dyDescent="0.2">
      <c r="A25" s="366" t="s">
        <v>682</v>
      </c>
      <c r="B25" s="32" t="s">
        <v>132</v>
      </c>
      <c r="C25" s="33">
        <v>2024</v>
      </c>
      <c r="D25" s="33">
        <v>2024</v>
      </c>
      <c r="E25" s="33" t="s">
        <v>133</v>
      </c>
      <c r="F25" s="33" t="s">
        <v>133</v>
      </c>
      <c r="G25" s="33" t="s">
        <v>133</v>
      </c>
      <c r="H25" s="33" t="s">
        <v>133</v>
      </c>
      <c r="I25" s="33" t="s">
        <v>135</v>
      </c>
      <c r="J25" s="34" t="s">
        <v>151</v>
      </c>
      <c r="K25" s="703" t="s">
        <v>158</v>
      </c>
      <c r="L25" s="34" t="s">
        <v>437</v>
      </c>
      <c r="M25" s="34">
        <v>2</v>
      </c>
      <c r="N25" s="703" t="s">
        <v>657</v>
      </c>
      <c r="O25" s="34">
        <v>1</v>
      </c>
      <c r="P25" s="383" t="s">
        <v>145</v>
      </c>
      <c r="Q25" s="47">
        <v>88180</v>
      </c>
      <c r="R25" s="47">
        <v>88180</v>
      </c>
      <c r="S25" s="30">
        <v>88180</v>
      </c>
      <c r="T25" s="30"/>
      <c r="U25" s="149">
        <f t="shared" si="0"/>
        <v>264540</v>
      </c>
      <c r="V25" s="30"/>
      <c r="W25" s="33"/>
      <c r="X25" s="707" t="s">
        <v>130</v>
      </c>
      <c r="Y25" s="707" t="s">
        <v>131</v>
      </c>
      <c r="Z25" s="35"/>
    </row>
    <row r="26" spans="1:26" ht="68.25" customHeight="1" x14ac:dyDescent="0.2">
      <c r="A26" s="366" t="s">
        <v>683</v>
      </c>
      <c r="B26" s="32" t="s">
        <v>132</v>
      </c>
      <c r="C26" s="33">
        <v>2024</v>
      </c>
      <c r="D26" s="33">
        <v>2024</v>
      </c>
      <c r="E26" s="33" t="s">
        <v>133</v>
      </c>
      <c r="F26" s="33" t="s">
        <v>133</v>
      </c>
      <c r="G26" s="33" t="s">
        <v>133</v>
      </c>
      <c r="H26" s="33" t="s">
        <v>133</v>
      </c>
      <c r="I26" s="33" t="s">
        <v>135</v>
      </c>
      <c r="J26" s="34" t="s">
        <v>159</v>
      </c>
      <c r="K26" s="703" t="s">
        <v>160</v>
      </c>
      <c r="L26" s="34" t="s">
        <v>438</v>
      </c>
      <c r="M26" s="34">
        <v>1</v>
      </c>
      <c r="N26" s="703" t="s">
        <v>4</v>
      </c>
      <c r="O26" s="34">
        <v>1</v>
      </c>
      <c r="P26" s="383" t="s">
        <v>145</v>
      </c>
      <c r="Q26" s="47">
        <v>175740</v>
      </c>
      <c r="R26" s="47">
        <v>175740</v>
      </c>
      <c r="S26" s="30">
        <v>175740</v>
      </c>
      <c r="T26" s="30"/>
      <c r="U26" s="149">
        <f t="shared" si="0"/>
        <v>527220</v>
      </c>
      <c r="V26" s="30"/>
      <c r="W26" s="33"/>
      <c r="X26" s="707" t="s">
        <v>130</v>
      </c>
      <c r="Y26" s="707" t="s">
        <v>131</v>
      </c>
      <c r="Z26" s="35"/>
    </row>
    <row r="27" spans="1:26" ht="68.25" customHeight="1" x14ac:dyDescent="0.2">
      <c r="A27" s="366" t="s">
        <v>684</v>
      </c>
      <c r="B27" s="32" t="s">
        <v>132</v>
      </c>
      <c r="C27" s="33">
        <v>2024</v>
      </c>
      <c r="D27" s="33">
        <v>2024</v>
      </c>
      <c r="E27" s="33" t="s">
        <v>133</v>
      </c>
      <c r="F27" s="33" t="s">
        <v>133</v>
      </c>
      <c r="G27" s="33" t="s">
        <v>133</v>
      </c>
      <c r="H27" s="33" t="s">
        <v>133</v>
      </c>
      <c r="I27" s="33" t="s">
        <v>135</v>
      </c>
      <c r="J27" s="34" t="s">
        <v>159</v>
      </c>
      <c r="K27" s="703" t="s">
        <v>160</v>
      </c>
      <c r="L27" s="34" t="s">
        <v>810</v>
      </c>
      <c r="M27" s="34"/>
      <c r="N27" s="703" t="s">
        <v>4</v>
      </c>
      <c r="O27" s="34"/>
      <c r="P27" s="383"/>
      <c r="Q27" s="47">
        <v>69840</v>
      </c>
      <c r="R27" s="47">
        <v>69840</v>
      </c>
      <c r="S27" s="30">
        <v>69840</v>
      </c>
      <c r="T27" s="30"/>
      <c r="U27" s="149">
        <f t="shared" si="0"/>
        <v>209520</v>
      </c>
      <c r="V27" s="30"/>
      <c r="W27" s="33"/>
      <c r="X27" s="707" t="s">
        <v>130</v>
      </c>
      <c r="Y27" s="707" t="s">
        <v>131</v>
      </c>
      <c r="Z27" s="35"/>
    </row>
    <row r="28" spans="1:26" s="118" customFormat="1" ht="68.25" customHeight="1" x14ac:dyDescent="0.2">
      <c r="A28" s="366" t="s">
        <v>685</v>
      </c>
      <c r="B28" s="121" t="s">
        <v>132</v>
      </c>
      <c r="C28" s="33">
        <v>2024</v>
      </c>
      <c r="D28" s="33">
        <v>2024</v>
      </c>
      <c r="E28" s="33" t="s">
        <v>133</v>
      </c>
      <c r="F28" s="33" t="s">
        <v>133</v>
      </c>
      <c r="G28" s="33" t="s">
        <v>133</v>
      </c>
      <c r="H28" s="33" t="s">
        <v>133</v>
      </c>
      <c r="I28" s="33" t="s">
        <v>135</v>
      </c>
      <c r="J28" s="44" t="s">
        <v>159</v>
      </c>
      <c r="K28" s="703" t="s">
        <v>160</v>
      </c>
      <c r="L28" s="44" t="s">
        <v>439</v>
      </c>
      <c r="M28" s="44">
        <v>1</v>
      </c>
      <c r="N28" s="703" t="s">
        <v>269</v>
      </c>
      <c r="O28" s="44">
        <v>1</v>
      </c>
      <c r="P28" s="383" t="s">
        <v>145</v>
      </c>
      <c r="Q28" s="48">
        <v>19500</v>
      </c>
      <c r="R28" s="48">
        <v>19500</v>
      </c>
      <c r="S28" s="122">
        <v>19500</v>
      </c>
      <c r="T28" s="122"/>
      <c r="U28" s="149">
        <f t="shared" si="0"/>
        <v>58500</v>
      </c>
      <c r="V28" s="122"/>
      <c r="W28" s="45"/>
      <c r="X28" s="707" t="s">
        <v>130</v>
      </c>
      <c r="Y28" s="707" t="s">
        <v>131</v>
      </c>
      <c r="Z28" s="123"/>
    </row>
    <row r="29" spans="1:26" s="118" customFormat="1" ht="68.25" customHeight="1" x14ac:dyDescent="0.2">
      <c r="A29" s="366" t="s">
        <v>686</v>
      </c>
      <c r="B29" s="121" t="s">
        <v>132</v>
      </c>
      <c r="C29" s="33">
        <v>2024</v>
      </c>
      <c r="D29" s="33">
        <v>2024</v>
      </c>
      <c r="E29" s="33" t="s">
        <v>133</v>
      </c>
      <c r="F29" s="33" t="s">
        <v>133</v>
      </c>
      <c r="G29" s="33" t="s">
        <v>133</v>
      </c>
      <c r="H29" s="33" t="s">
        <v>133</v>
      </c>
      <c r="I29" s="33" t="s">
        <v>135</v>
      </c>
      <c r="J29" s="44" t="s">
        <v>159</v>
      </c>
      <c r="K29" s="703" t="s">
        <v>160</v>
      </c>
      <c r="L29" s="44" t="s">
        <v>440</v>
      </c>
      <c r="M29" s="44">
        <v>1</v>
      </c>
      <c r="N29" s="703" t="s">
        <v>269</v>
      </c>
      <c r="O29" s="44">
        <v>1</v>
      </c>
      <c r="P29" s="383" t="s">
        <v>145</v>
      </c>
      <c r="Q29" s="48">
        <v>1307</v>
      </c>
      <c r="R29" s="48">
        <v>1307</v>
      </c>
      <c r="S29" s="122">
        <v>1307</v>
      </c>
      <c r="T29" s="122"/>
      <c r="U29" s="149">
        <f t="shared" si="0"/>
        <v>3921</v>
      </c>
      <c r="V29" s="122"/>
      <c r="W29" s="45"/>
      <c r="X29" s="707" t="s">
        <v>130</v>
      </c>
      <c r="Y29" s="707" t="s">
        <v>131</v>
      </c>
      <c r="Z29" s="123"/>
    </row>
    <row r="30" spans="1:26" s="118" customFormat="1" ht="68.25" customHeight="1" x14ac:dyDescent="0.2">
      <c r="A30" s="366" t="s">
        <v>687</v>
      </c>
      <c r="B30" s="121" t="s">
        <v>132</v>
      </c>
      <c r="C30" s="33">
        <v>2024</v>
      </c>
      <c r="D30" s="33">
        <v>2024</v>
      </c>
      <c r="E30" s="33" t="s">
        <v>133</v>
      </c>
      <c r="F30" s="33" t="s">
        <v>133</v>
      </c>
      <c r="G30" s="33" t="s">
        <v>133</v>
      </c>
      <c r="H30" s="33" t="s">
        <v>133</v>
      </c>
      <c r="I30" s="33" t="s">
        <v>135</v>
      </c>
      <c r="J30" s="44" t="s">
        <v>159</v>
      </c>
      <c r="K30" s="703" t="s">
        <v>160</v>
      </c>
      <c r="L30" s="44" t="s">
        <v>441</v>
      </c>
      <c r="M30" s="44">
        <v>1</v>
      </c>
      <c r="N30" s="703" t="s">
        <v>269</v>
      </c>
      <c r="O30" s="44">
        <v>1</v>
      </c>
      <c r="P30" s="383" t="s">
        <v>145</v>
      </c>
      <c r="Q30" s="48">
        <v>23500</v>
      </c>
      <c r="R30" s="48">
        <v>23500</v>
      </c>
      <c r="S30" s="122">
        <v>23500</v>
      </c>
      <c r="T30" s="122"/>
      <c r="U30" s="149">
        <f t="shared" si="0"/>
        <v>70500</v>
      </c>
      <c r="V30" s="122"/>
      <c r="W30" s="45"/>
      <c r="X30" s="707" t="s">
        <v>130</v>
      </c>
      <c r="Y30" s="707" t="s">
        <v>131</v>
      </c>
      <c r="Z30" s="123"/>
    </row>
    <row r="31" spans="1:26" s="118" customFormat="1" ht="68.25" customHeight="1" x14ac:dyDescent="0.2">
      <c r="A31" s="366" t="s">
        <v>688</v>
      </c>
      <c r="B31" s="121" t="s">
        <v>132</v>
      </c>
      <c r="C31" s="33">
        <v>2024</v>
      </c>
      <c r="D31" s="33">
        <v>2024</v>
      </c>
      <c r="E31" s="33" t="s">
        <v>133</v>
      </c>
      <c r="F31" s="33" t="s">
        <v>133</v>
      </c>
      <c r="G31" s="33" t="s">
        <v>133</v>
      </c>
      <c r="H31" s="33" t="s">
        <v>133</v>
      </c>
      <c r="I31" s="33" t="s">
        <v>135</v>
      </c>
      <c r="J31" s="44" t="s">
        <v>159</v>
      </c>
      <c r="K31" s="703" t="s">
        <v>160</v>
      </c>
      <c r="L31" s="44" t="s">
        <v>442</v>
      </c>
      <c r="M31" s="44">
        <v>1</v>
      </c>
      <c r="N31" s="703" t="s">
        <v>4</v>
      </c>
      <c r="O31" s="44">
        <v>1</v>
      </c>
      <c r="P31" s="383" t="s">
        <v>145</v>
      </c>
      <c r="Q31" s="48">
        <v>8800</v>
      </c>
      <c r="R31" s="48">
        <v>8800</v>
      </c>
      <c r="S31" s="122">
        <v>8800</v>
      </c>
      <c r="T31" s="122"/>
      <c r="U31" s="149">
        <f t="shared" si="0"/>
        <v>26400</v>
      </c>
      <c r="V31" s="122"/>
      <c r="W31" s="45"/>
      <c r="X31" s="707" t="s">
        <v>130</v>
      </c>
      <c r="Y31" s="707" t="s">
        <v>131</v>
      </c>
      <c r="Z31" s="123"/>
    </row>
    <row r="32" spans="1:26" s="118" customFormat="1" ht="68.25" customHeight="1" x14ac:dyDescent="0.2">
      <c r="A32" s="366" t="s">
        <v>689</v>
      </c>
      <c r="B32" s="121" t="s">
        <v>132</v>
      </c>
      <c r="C32" s="33">
        <v>2024</v>
      </c>
      <c r="D32" s="33">
        <v>2024</v>
      </c>
      <c r="E32" s="33" t="s">
        <v>133</v>
      </c>
      <c r="F32" s="33" t="s">
        <v>133</v>
      </c>
      <c r="G32" s="33" t="s">
        <v>133</v>
      </c>
      <c r="H32" s="33" t="s">
        <v>133</v>
      </c>
      <c r="I32" s="33" t="s">
        <v>135</v>
      </c>
      <c r="J32" s="44" t="s">
        <v>159</v>
      </c>
      <c r="K32" s="703" t="s">
        <v>160</v>
      </c>
      <c r="L32" s="44" t="s">
        <v>443</v>
      </c>
      <c r="M32" s="44">
        <v>1</v>
      </c>
      <c r="N32" s="703" t="s">
        <v>4</v>
      </c>
      <c r="O32" s="44">
        <v>1</v>
      </c>
      <c r="P32" s="383" t="s">
        <v>145</v>
      </c>
      <c r="Q32" s="48">
        <v>74800</v>
      </c>
      <c r="R32" s="48">
        <v>74800</v>
      </c>
      <c r="S32" s="122">
        <v>74800</v>
      </c>
      <c r="T32" s="122"/>
      <c r="U32" s="149">
        <f t="shared" si="0"/>
        <v>224400</v>
      </c>
      <c r="V32" s="122"/>
      <c r="W32" s="45"/>
      <c r="X32" s="707" t="s">
        <v>130</v>
      </c>
      <c r="Y32" s="707" t="s">
        <v>131</v>
      </c>
      <c r="Z32" s="123"/>
    </row>
    <row r="33" spans="1:26" s="118" customFormat="1" ht="68.25" customHeight="1" x14ac:dyDescent="0.2">
      <c r="A33" s="366" t="s">
        <v>690</v>
      </c>
      <c r="B33" s="121" t="s">
        <v>132</v>
      </c>
      <c r="C33" s="33">
        <v>2024</v>
      </c>
      <c r="D33" s="33">
        <v>2024</v>
      </c>
      <c r="E33" s="33" t="s">
        <v>133</v>
      </c>
      <c r="F33" s="33" t="s">
        <v>133</v>
      </c>
      <c r="G33" s="33" t="s">
        <v>133</v>
      </c>
      <c r="H33" s="33" t="s">
        <v>133</v>
      </c>
      <c r="I33" s="33" t="s">
        <v>135</v>
      </c>
      <c r="J33" s="44" t="s">
        <v>159</v>
      </c>
      <c r="K33" s="703" t="s">
        <v>160</v>
      </c>
      <c r="L33" s="44" t="s">
        <v>444</v>
      </c>
      <c r="M33" s="44">
        <v>1</v>
      </c>
      <c r="N33" s="703" t="s">
        <v>269</v>
      </c>
      <c r="O33" s="44">
        <v>1</v>
      </c>
      <c r="P33" s="383" t="s">
        <v>145</v>
      </c>
      <c r="Q33" s="48">
        <v>12500</v>
      </c>
      <c r="R33" s="48">
        <v>12500</v>
      </c>
      <c r="S33" s="122">
        <v>12500</v>
      </c>
      <c r="T33" s="122"/>
      <c r="U33" s="149">
        <f t="shared" si="0"/>
        <v>37500</v>
      </c>
      <c r="V33" s="122"/>
      <c r="W33" s="45"/>
      <c r="X33" s="707" t="s">
        <v>130</v>
      </c>
      <c r="Y33" s="707" t="s">
        <v>131</v>
      </c>
      <c r="Z33" s="123"/>
    </row>
    <row r="34" spans="1:26" s="118" customFormat="1" ht="68.25" customHeight="1" x14ac:dyDescent="0.2">
      <c r="A34" s="366" t="s">
        <v>691</v>
      </c>
      <c r="B34" s="121" t="s">
        <v>132</v>
      </c>
      <c r="C34" s="33">
        <v>2024</v>
      </c>
      <c r="D34" s="33">
        <v>2024</v>
      </c>
      <c r="E34" s="33" t="s">
        <v>133</v>
      </c>
      <c r="F34" s="33" t="s">
        <v>133</v>
      </c>
      <c r="G34" s="33" t="s">
        <v>133</v>
      </c>
      <c r="H34" s="33" t="s">
        <v>133</v>
      </c>
      <c r="I34" s="33" t="s">
        <v>135</v>
      </c>
      <c r="J34" s="44" t="s">
        <v>159</v>
      </c>
      <c r="K34" s="703" t="s">
        <v>160</v>
      </c>
      <c r="L34" s="44" t="s">
        <v>445</v>
      </c>
      <c r="M34" s="44">
        <v>1</v>
      </c>
      <c r="N34" s="703" t="s">
        <v>4</v>
      </c>
      <c r="O34" s="44">
        <v>1</v>
      </c>
      <c r="P34" s="383" t="s">
        <v>145</v>
      </c>
      <c r="Q34" s="48">
        <v>4120</v>
      </c>
      <c r="R34" s="48">
        <v>4120</v>
      </c>
      <c r="S34" s="122">
        <v>4120</v>
      </c>
      <c r="T34" s="122"/>
      <c r="U34" s="149">
        <f t="shared" si="0"/>
        <v>12360</v>
      </c>
      <c r="V34" s="122"/>
      <c r="W34" s="45"/>
      <c r="X34" s="707" t="s">
        <v>130</v>
      </c>
      <c r="Y34" s="707" t="s">
        <v>131</v>
      </c>
      <c r="Z34" s="123"/>
    </row>
    <row r="35" spans="1:26" s="118" customFormat="1" ht="68.25" customHeight="1" x14ac:dyDescent="0.2">
      <c r="A35" s="366" t="s">
        <v>692</v>
      </c>
      <c r="B35" s="121" t="s">
        <v>132</v>
      </c>
      <c r="C35" s="33">
        <v>2024</v>
      </c>
      <c r="D35" s="33">
        <v>2024</v>
      </c>
      <c r="E35" s="33" t="s">
        <v>133</v>
      </c>
      <c r="F35" s="33" t="s">
        <v>133</v>
      </c>
      <c r="G35" s="33" t="s">
        <v>133</v>
      </c>
      <c r="H35" s="33" t="s">
        <v>133</v>
      </c>
      <c r="I35" s="33" t="s">
        <v>135</v>
      </c>
      <c r="J35" s="44" t="s">
        <v>159</v>
      </c>
      <c r="K35" s="703" t="s">
        <v>160</v>
      </c>
      <c r="L35" s="44" t="s">
        <v>446</v>
      </c>
      <c r="M35" s="44">
        <v>1</v>
      </c>
      <c r="N35" s="703" t="s">
        <v>279</v>
      </c>
      <c r="O35" s="44">
        <v>1</v>
      </c>
      <c r="P35" s="383" t="s">
        <v>145</v>
      </c>
      <c r="Q35" s="48">
        <v>24000</v>
      </c>
      <c r="R35" s="48">
        <v>24000</v>
      </c>
      <c r="S35" s="122">
        <v>24000</v>
      </c>
      <c r="T35" s="122"/>
      <c r="U35" s="149">
        <f t="shared" si="0"/>
        <v>72000</v>
      </c>
      <c r="V35" s="122"/>
      <c r="W35" s="45"/>
      <c r="X35" s="707" t="s">
        <v>130</v>
      </c>
      <c r="Y35" s="707" t="s">
        <v>131</v>
      </c>
      <c r="Z35" s="123"/>
    </row>
    <row r="36" spans="1:26" s="118" customFormat="1" ht="68.25" customHeight="1" x14ac:dyDescent="0.2">
      <c r="A36" s="366" t="s">
        <v>693</v>
      </c>
      <c r="B36" s="121" t="s">
        <v>132</v>
      </c>
      <c r="C36" s="33">
        <v>2024</v>
      </c>
      <c r="D36" s="33">
        <v>2024</v>
      </c>
      <c r="E36" s="33" t="s">
        <v>133</v>
      </c>
      <c r="F36" s="33" t="s">
        <v>133</v>
      </c>
      <c r="G36" s="33" t="s">
        <v>133</v>
      </c>
      <c r="H36" s="33" t="s">
        <v>133</v>
      </c>
      <c r="I36" s="33" t="s">
        <v>135</v>
      </c>
      <c r="J36" s="44" t="s">
        <v>159</v>
      </c>
      <c r="K36" s="703" t="s">
        <v>160</v>
      </c>
      <c r="L36" s="44" t="s">
        <v>811</v>
      </c>
      <c r="M36" s="44"/>
      <c r="N36" s="703" t="s">
        <v>279</v>
      </c>
      <c r="O36" s="44"/>
      <c r="P36" s="383"/>
      <c r="Q36" s="48">
        <v>500</v>
      </c>
      <c r="R36" s="48">
        <v>500</v>
      </c>
      <c r="S36" s="122">
        <v>500</v>
      </c>
      <c r="T36" s="122"/>
      <c r="U36" s="149">
        <f t="shared" si="0"/>
        <v>1500</v>
      </c>
      <c r="V36" s="122"/>
      <c r="W36" s="45"/>
      <c r="X36" s="707" t="s">
        <v>130</v>
      </c>
      <c r="Y36" s="707" t="s">
        <v>131</v>
      </c>
      <c r="Z36" s="123"/>
    </row>
    <row r="37" spans="1:26" s="118" customFormat="1" ht="68.25" customHeight="1" x14ac:dyDescent="0.2">
      <c r="A37" s="366" t="s">
        <v>694</v>
      </c>
      <c r="B37" s="121" t="s">
        <v>132</v>
      </c>
      <c r="C37" s="33">
        <v>2024</v>
      </c>
      <c r="D37" s="33">
        <v>2024</v>
      </c>
      <c r="E37" s="33" t="s">
        <v>133</v>
      </c>
      <c r="F37" s="33" t="s">
        <v>133</v>
      </c>
      <c r="G37" s="33" t="s">
        <v>133</v>
      </c>
      <c r="H37" s="33" t="s">
        <v>133</v>
      </c>
      <c r="I37" s="33" t="s">
        <v>135</v>
      </c>
      <c r="J37" s="44" t="s">
        <v>159</v>
      </c>
      <c r="K37" s="703" t="s">
        <v>160</v>
      </c>
      <c r="L37" s="44" t="s">
        <v>447</v>
      </c>
      <c r="M37" s="44">
        <v>1</v>
      </c>
      <c r="N37" s="703" t="s">
        <v>3</v>
      </c>
      <c r="O37" s="44">
        <v>1</v>
      </c>
      <c r="P37" s="383" t="s">
        <v>145</v>
      </c>
      <c r="Q37" s="48">
        <v>640</v>
      </c>
      <c r="R37" s="48">
        <v>640</v>
      </c>
      <c r="S37" s="122">
        <v>640</v>
      </c>
      <c r="T37" s="122"/>
      <c r="U37" s="149">
        <f t="shared" si="0"/>
        <v>1920</v>
      </c>
      <c r="V37" s="122"/>
      <c r="W37" s="45"/>
      <c r="X37" s="707" t="s">
        <v>130</v>
      </c>
      <c r="Y37" s="707" t="s">
        <v>131</v>
      </c>
      <c r="Z37" s="123"/>
    </row>
    <row r="38" spans="1:26" s="118" customFormat="1" ht="68.25" customHeight="1" x14ac:dyDescent="0.2">
      <c r="A38" s="366" t="s">
        <v>695</v>
      </c>
      <c r="B38" s="121" t="s">
        <v>132</v>
      </c>
      <c r="C38" s="33">
        <v>2024</v>
      </c>
      <c r="D38" s="33">
        <v>2024</v>
      </c>
      <c r="E38" s="33" t="s">
        <v>133</v>
      </c>
      <c r="F38" s="33" t="s">
        <v>133</v>
      </c>
      <c r="G38" s="33" t="s">
        <v>133</v>
      </c>
      <c r="H38" s="33" t="s">
        <v>133</v>
      </c>
      <c r="I38" s="33" t="s">
        <v>135</v>
      </c>
      <c r="J38" s="44" t="s">
        <v>159</v>
      </c>
      <c r="K38" s="703" t="s">
        <v>160</v>
      </c>
      <c r="L38" s="44" t="s">
        <v>448</v>
      </c>
      <c r="M38" s="44">
        <v>1</v>
      </c>
      <c r="N38" s="703" t="s">
        <v>4</v>
      </c>
      <c r="O38" s="44">
        <v>1</v>
      </c>
      <c r="P38" s="383" t="s">
        <v>145</v>
      </c>
      <c r="Q38" s="48">
        <v>13300</v>
      </c>
      <c r="R38" s="48">
        <v>13300</v>
      </c>
      <c r="S38" s="122">
        <v>13300</v>
      </c>
      <c r="T38" s="122"/>
      <c r="U38" s="149">
        <f t="shared" si="0"/>
        <v>39900</v>
      </c>
      <c r="V38" s="122"/>
      <c r="W38" s="45"/>
      <c r="X38" s="707" t="s">
        <v>130</v>
      </c>
      <c r="Y38" s="707" t="s">
        <v>131</v>
      </c>
      <c r="Z38" s="123"/>
    </row>
    <row r="39" spans="1:26" s="118" customFormat="1" ht="68.25" customHeight="1" x14ac:dyDescent="0.2">
      <c r="A39" s="366" t="s">
        <v>696</v>
      </c>
      <c r="B39" s="121" t="s">
        <v>132</v>
      </c>
      <c r="C39" s="33">
        <v>2024</v>
      </c>
      <c r="D39" s="33">
        <v>2024</v>
      </c>
      <c r="E39" s="33" t="s">
        <v>133</v>
      </c>
      <c r="F39" s="33" t="s">
        <v>133</v>
      </c>
      <c r="G39" s="33" t="s">
        <v>133</v>
      </c>
      <c r="H39" s="33" t="s">
        <v>133</v>
      </c>
      <c r="I39" s="33" t="s">
        <v>135</v>
      </c>
      <c r="J39" s="44" t="s">
        <v>159</v>
      </c>
      <c r="K39" s="703" t="s">
        <v>160</v>
      </c>
      <c r="L39" s="44" t="s">
        <v>812</v>
      </c>
      <c r="M39" s="44"/>
      <c r="N39" s="703" t="s">
        <v>3</v>
      </c>
      <c r="O39" s="44"/>
      <c r="P39" s="383"/>
      <c r="Q39" s="48">
        <v>11900</v>
      </c>
      <c r="R39" s="48">
        <v>11900</v>
      </c>
      <c r="S39" s="122">
        <v>11900</v>
      </c>
      <c r="T39" s="122"/>
      <c r="U39" s="149">
        <f t="shared" si="0"/>
        <v>35700</v>
      </c>
      <c r="V39" s="122"/>
      <c r="W39" s="45"/>
      <c r="X39" s="707" t="s">
        <v>130</v>
      </c>
      <c r="Y39" s="707" t="s">
        <v>131</v>
      </c>
      <c r="Z39" s="123"/>
    </row>
    <row r="40" spans="1:26" s="118" customFormat="1" ht="68.25" customHeight="1" x14ac:dyDescent="0.2">
      <c r="A40" s="366" t="s">
        <v>697</v>
      </c>
      <c r="B40" s="121" t="s">
        <v>132</v>
      </c>
      <c r="C40" s="33">
        <v>2024</v>
      </c>
      <c r="D40" s="33">
        <v>2024</v>
      </c>
      <c r="E40" s="33" t="s">
        <v>133</v>
      </c>
      <c r="F40" s="33" t="s">
        <v>133</v>
      </c>
      <c r="G40" s="33" t="s">
        <v>133</v>
      </c>
      <c r="H40" s="33" t="s">
        <v>133</v>
      </c>
      <c r="I40" s="33" t="s">
        <v>135</v>
      </c>
      <c r="J40" s="44" t="s">
        <v>159</v>
      </c>
      <c r="K40" s="703" t="s">
        <v>160</v>
      </c>
      <c r="L40" s="44" t="s">
        <v>451</v>
      </c>
      <c r="M40" s="44">
        <v>1</v>
      </c>
      <c r="N40" s="703" t="s">
        <v>657</v>
      </c>
      <c r="O40" s="44">
        <v>1</v>
      </c>
      <c r="P40" s="383" t="s">
        <v>145</v>
      </c>
      <c r="Q40" s="48">
        <v>5600</v>
      </c>
      <c r="R40" s="48">
        <v>5600</v>
      </c>
      <c r="S40" s="122">
        <v>5600</v>
      </c>
      <c r="T40" s="122"/>
      <c r="U40" s="149">
        <f>SUM(Q40:T40)</f>
        <v>16800</v>
      </c>
      <c r="V40" s="122"/>
      <c r="W40" s="45"/>
      <c r="X40" s="707" t="s">
        <v>130</v>
      </c>
      <c r="Y40" s="707" t="s">
        <v>131</v>
      </c>
      <c r="Z40" s="123"/>
    </row>
    <row r="41" spans="1:26" s="118" customFormat="1" ht="68.25" customHeight="1" x14ac:dyDescent="0.2">
      <c r="A41" s="366" t="s">
        <v>698</v>
      </c>
      <c r="B41" s="121" t="s">
        <v>132</v>
      </c>
      <c r="C41" s="33">
        <v>2024</v>
      </c>
      <c r="D41" s="33">
        <v>2024</v>
      </c>
      <c r="E41" s="33" t="s">
        <v>133</v>
      </c>
      <c r="F41" s="33" t="s">
        <v>133</v>
      </c>
      <c r="G41" s="33" t="s">
        <v>133</v>
      </c>
      <c r="H41" s="33" t="s">
        <v>133</v>
      </c>
      <c r="I41" s="33" t="s">
        <v>135</v>
      </c>
      <c r="J41" s="44" t="s">
        <v>159</v>
      </c>
      <c r="K41" s="703" t="s">
        <v>160</v>
      </c>
      <c r="L41" s="44" t="s">
        <v>449</v>
      </c>
      <c r="M41" s="44">
        <v>1</v>
      </c>
      <c r="N41" s="703" t="s">
        <v>4</v>
      </c>
      <c r="O41" s="44">
        <v>1</v>
      </c>
      <c r="P41" s="383" t="s">
        <v>145</v>
      </c>
      <c r="Q41" s="48">
        <v>565</v>
      </c>
      <c r="R41" s="48">
        <v>565</v>
      </c>
      <c r="S41" s="122">
        <v>565</v>
      </c>
      <c r="T41" s="122"/>
      <c r="U41" s="149">
        <f t="shared" si="0"/>
        <v>1695</v>
      </c>
      <c r="V41" s="122"/>
      <c r="W41" s="45"/>
      <c r="X41" s="707" t="s">
        <v>130</v>
      </c>
      <c r="Y41" s="707" t="s">
        <v>131</v>
      </c>
      <c r="Z41" s="123"/>
    </row>
    <row r="42" spans="1:26" s="118" customFormat="1" ht="68.25" customHeight="1" x14ac:dyDescent="0.2">
      <c r="A42" s="366" t="s">
        <v>699</v>
      </c>
      <c r="B42" s="121" t="s">
        <v>132</v>
      </c>
      <c r="C42" s="33">
        <v>2024</v>
      </c>
      <c r="D42" s="33">
        <v>2024</v>
      </c>
      <c r="E42" s="33" t="s">
        <v>133</v>
      </c>
      <c r="F42" s="33" t="s">
        <v>133</v>
      </c>
      <c r="G42" s="33" t="s">
        <v>133</v>
      </c>
      <c r="H42" s="33" t="s">
        <v>133</v>
      </c>
      <c r="I42" s="33" t="s">
        <v>135</v>
      </c>
      <c r="J42" s="44" t="s">
        <v>159</v>
      </c>
      <c r="K42" s="703" t="s">
        <v>160</v>
      </c>
      <c r="L42" s="44" t="s">
        <v>452</v>
      </c>
      <c r="M42" s="44">
        <v>1</v>
      </c>
      <c r="N42" s="703" t="s">
        <v>4</v>
      </c>
      <c r="O42" s="44">
        <v>1</v>
      </c>
      <c r="P42" s="383" t="s">
        <v>145</v>
      </c>
      <c r="Q42" s="48">
        <v>2080</v>
      </c>
      <c r="R42" s="48">
        <v>2080</v>
      </c>
      <c r="S42" s="122">
        <v>2080</v>
      </c>
      <c r="T42" s="122"/>
      <c r="U42" s="149">
        <f>SUM(Q42:T42)</f>
        <v>6240</v>
      </c>
      <c r="V42" s="122"/>
      <c r="W42" s="45"/>
      <c r="X42" s="707" t="s">
        <v>130</v>
      </c>
      <c r="Y42" s="707" t="s">
        <v>131</v>
      </c>
      <c r="Z42" s="123"/>
    </row>
    <row r="43" spans="1:26" s="118" customFormat="1" ht="68.25" customHeight="1" x14ac:dyDescent="0.2">
      <c r="A43" s="366" t="s">
        <v>700</v>
      </c>
      <c r="B43" s="121" t="s">
        <v>132</v>
      </c>
      <c r="C43" s="33">
        <v>2024</v>
      </c>
      <c r="D43" s="33">
        <v>2024</v>
      </c>
      <c r="E43" s="33" t="s">
        <v>133</v>
      </c>
      <c r="F43" s="33" t="s">
        <v>133</v>
      </c>
      <c r="G43" s="33" t="s">
        <v>133</v>
      </c>
      <c r="H43" s="33" t="s">
        <v>133</v>
      </c>
      <c r="I43" s="33" t="s">
        <v>135</v>
      </c>
      <c r="J43" s="44" t="s">
        <v>159</v>
      </c>
      <c r="K43" s="703" t="s">
        <v>160</v>
      </c>
      <c r="L43" s="44" t="s">
        <v>453</v>
      </c>
      <c r="M43" s="44">
        <v>1</v>
      </c>
      <c r="N43" s="703" t="s">
        <v>279</v>
      </c>
      <c r="O43" s="44">
        <v>1</v>
      </c>
      <c r="P43" s="383" t="s">
        <v>145</v>
      </c>
      <c r="Q43" s="48">
        <v>6500</v>
      </c>
      <c r="R43" s="48">
        <v>6500</v>
      </c>
      <c r="S43" s="122">
        <v>6500</v>
      </c>
      <c r="T43" s="122"/>
      <c r="U43" s="149">
        <f>SUM(Q43:T43)</f>
        <v>19500</v>
      </c>
      <c r="V43" s="122"/>
      <c r="W43" s="45"/>
      <c r="X43" s="707" t="s">
        <v>130</v>
      </c>
      <c r="Y43" s="707" t="s">
        <v>131</v>
      </c>
      <c r="Z43" s="123"/>
    </row>
    <row r="44" spans="1:26" s="118" customFormat="1" ht="68.25" customHeight="1" x14ac:dyDescent="0.2">
      <c r="A44" s="366" t="s">
        <v>701</v>
      </c>
      <c r="B44" s="121" t="s">
        <v>132</v>
      </c>
      <c r="C44" s="33">
        <v>2024</v>
      </c>
      <c r="D44" s="33">
        <v>2024</v>
      </c>
      <c r="E44" s="33" t="s">
        <v>133</v>
      </c>
      <c r="F44" s="33" t="s">
        <v>133</v>
      </c>
      <c r="G44" s="33" t="s">
        <v>133</v>
      </c>
      <c r="H44" s="33" t="s">
        <v>133</v>
      </c>
      <c r="I44" s="33" t="s">
        <v>135</v>
      </c>
      <c r="J44" s="44" t="s">
        <v>159</v>
      </c>
      <c r="K44" s="703" t="s">
        <v>160</v>
      </c>
      <c r="L44" s="44" t="s">
        <v>450</v>
      </c>
      <c r="M44" s="44">
        <v>1</v>
      </c>
      <c r="N44" s="703" t="s">
        <v>4</v>
      </c>
      <c r="O44" s="44">
        <v>1</v>
      </c>
      <c r="P44" s="383" t="s">
        <v>145</v>
      </c>
      <c r="Q44" s="48">
        <v>30400</v>
      </c>
      <c r="R44" s="48">
        <v>30400</v>
      </c>
      <c r="S44" s="122">
        <v>30400</v>
      </c>
      <c r="T44" s="122"/>
      <c r="U44" s="149">
        <f t="shared" si="0"/>
        <v>91200</v>
      </c>
      <c r="V44" s="122"/>
      <c r="W44" s="45"/>
      <c r="X44" s="707" t="s">
        <v>130</v>
      </c>
      <c r="Y44" s="707" t="s">
        <v>131</v>
      </c>
      <c r="Z44" s="123"/>
    </row>
    <row r="45" spans="1:26" s="118" customFormat="1" ht="68.25" customHeight="1" x14ac:dyDescent="0.2">
      <c r="A45" s="366" t="s">
        <v>702</v>
      </c>
      <c r="B45" s="121" t="s">
        <v>132</v>
      </c>
      <c r="C45" s="33">
        <v>2024</v>
      </c>
      <c r="D45" s="33">
        <v>2024</v>
      </c>
      <c r="E45" s="33" t="s">
        <v>133</v>
      </c>
      <c r="F45" s="33" t="s">
        <v>133</v>
      </c>
      <c r="G45" s="33" t="s">
        <v>133</v>
      </c>
      <c r="H45" s="33" t="s">
        <v>133</v>
      </c>
      <c r="I45" s="33" t="s">
        <v>135</v>
      </c>
      <c r="J45" s="44" t="s">
        <v>159</v>
      </c>
      <c r="K45" s="703" t="s">
        <v>160</v>
      </c>
      <c r="L45" s="44" t="s">
        <v>827</v>
      </c>
      <c r="M45" s="44"/>
      <c r="N45" s="703" t="s">
        <v>657</v>
      </c>
      <c r="O45" s="44"/>
      <c r="P45" s="383"/>
      <c r="Q45" s="48"/>
      <c r="R45" s="48">
        <v>11600</v>
      </c>
      <c r="S45" s="122">
        <v>11600</v>
      </c>
      <c r="T45" s="122"/>
      <c r="U45" s="149">
        <f t="shared" si="0"/>
        <v>23200</v>
      </c>
      <c r="V45" s="122"/>
      <c r="W45" s="45"/>
      <c r="X45" s="707" t="s">
        <v>130</v>
      </c>
      <c r="Y45" s="707" t="s">
        <v>131</v>
      </c>
      <c r="Z45" s="123"/>
    </row>
    <row r="46" spans="1:26" s="118" customFormat="1" ht="68.25" customHeight="1" x14ac:dyDescent="0.2">
      <c r="A46" s="366" t="s">
        <v>703</v>
      </c>
      <c r="B46" s="121" t="s">
        <v>132</v>
      </c>
      <c r="C46" s="33">
        <v>2024</v>
      </c>
      <c r="D46" s="33">
        <v>2024</v>
      </c>
      <c r="E46" s="33" t="s">
        <v>133</v>
      </c>
      <c r="F46" s="33" t="s">
        <v>133</v>
      </c>
      <c r="G46" s="33" t="s">
        <v>133</v>
      </c>
      <c r="H46" s="33" t="s">
        <v>133</v>
      </c>
      <c r="I46" s="33" t="s">
        <v>135</v>
      </c>
      <c r="J46" s="44" t="s">
        <v>159</v>
      </c>
      <c r="K46" s="703" t="s">
        <v>160</v>
      </c>
      <c r="L46" s="44" t="s">
        <v>456</v>
      </c>
      <c r="M46" s="44"/>
      <c r="N46" s="703" t="s">
        <v>3</v>
      </c>
      <c r="O46" s="44"/>
      <c r="P46" s="383"/>
      <c r="Q46" s="48">
        <v>1000</v>
      </c>
      <c r="R46" s="48">
        <v>1000</v>
      </c>
      <c r="S46" s="122">
        <v>1000</v>
      </c>
      <c r="T46" s="122"/>
      <c r="U46" s="149">
        <f t="shared" si="0"/>
        <v>3000</v>
      </c>
      <c r="V46" s="122"/>
      <c r="W46" s="45"/>
      <c r="X46" s="707" t="s">
        <v>130</v>
      </c>
      <c r="Y46" s="707" t="s">
        <v>131</v>
      </c>
      <c r="Z46" s="123"/>
    </row>
    <row r="47" spans="1:26" s="118" customFormat="1" ht="68.25" customHeight="1" x14ac:dyDescent="0.2">
      <c r="A47" s="366" t="s">
        <v>704</v>
      </c>
      <c r="B47" s="121" t="s">
        <v>132</v>
      </c>
      <c r="C47" s="33">
        <v>2024</v>
      </c>
      <c r="D47" s="33">
        <v>2024</v>
      </c>
      <c r="E47" s="33" t="s">
        <v>133</v>
      </c>
      <c r="F47" s="33" t="s">
        <v>133</v>
      </c>
      <c r="G47" s="33" t="s">
        <v>133</v>
      </c>
      <c r="H47" s="33" t="s">
        <v>133</v>
      </c>
      <c r="I47" s="33" t="s">
        <v>135</v>
      </c>
      <c r="J47" s="44" t="s">
        <v>159</v>
      </c>
      <c r="K47" s="703" t="s">
        <v>160</v>
      </c>
      <c r="L47" s="44" t="s">
        <v>454</v>
      </c>
      <c r="M47" s="44">
        <v>1</v>
      </c>
      <c r="N47" s="703" t="s">
        <v>279</v>
      </c>
      <c r="O47" s="44">
        <v>1</v>
      </c>
      <c r="P47" s="383" t="s">
        <v>145</v>
      </c>
      <c r="Q47" s="48">
        <v>15000</v>
      </c>
      <c r="R47" s="48">
        <v>15000</v>
      </c>
      <c r="S47" s="122">
        <v>15000</v>
      </c>
      <c r="T47" s="122"/>
      <c r="U47" s="149">
        <f t="shared" si="0"/>
        <v>45000</v>
      </c>
      <c r="V47" s="122"/>
      <c r="W47" s="45"/>
      <c r="X47" s="707" t="s">
        <v>130</v>
      </c>
      <c r="Y47" s="707" t="s">
        <v>131</v>
      </c>
      <c r="Z47" s="123"/>
    </row>
    <row r="48" spans="1:26" ht="38.25" customHeight="1" x14ac:dyDescent="0.2">
      <c r="A48" s="366" t="s">
        <v>705</v>
      </c>
      <c r="B48" s="121" t="s">
        <v>132</v>
      </c>
      <c r="C48" s="33">
        <v>2024</v>
      </c>
      <c r="D48" s="33">
        <v>2024</v>
      </c>
      <c r="E48" s="33" t="s">
        <v>133</v>
      </c>
      <c r="F48" s="33" t="s">
        <v>133</v>
      </c>
      <c r="G48" s="33" t="s">
        <v>133</v>
      </c>
      <c r="H48" s="33" t="s">
        <v>133</v>
      </c>
      <c r="I48" s="33" t="s">
        <v>135</v>
      </c>
      <c r="J48" s="44" t="s">
        <v>159</v>
      </c>
      <c r="K48" s="703" t="s">
        <v>163</v>
      </c>
      <c r="L48" s="34" t="s">
        <v>813</v>
      </c>
      <c r="M48" s="34">
        <v>1</v>
      </c>
      <c r="N48" s="703" t="s">
        <v>4</v>
      </c>
      <c r="O48" s="34">
        <v>1</v>
      </c>
      <c r="P48" s="383" t="s">
        <v>134</v>
      </c>
      <c r="Q48" s="47">
        <v>1920</v>
      </c>
      <c r="R48" s="47">
        <v>1920</v>
      </c>
      <c r="S48" s="30">
        <v>1920</v>
      </c>
      <c r="T48" s="30"/>
      <c r="U48" s="149">
        <f>SUM(Q48:T48)</f>
        <v>5760</v>
      </c>
      <c r="V48" s="30"/>
      <c r="W48" s="33"/>
      <c r="X48" s="707" t="s">
        <v>130</v>
      </c>
      <c r="Y48" s="707" t="s">
        <v>131</v>
      </c>
      <c r="Z48" s="35"/>
    </row>
    <row r="49" spans="1:26" ht="38.25" customHeight="1" x14ac:dyDescent="0.2">
      <c r="A49" s="366" t="s">
        <v>706</v>
      </c>
      <c r="B49" s="121" t="s">
        <v>132</v>
      </c>
      <c r="C49" s="33">
        <v>2024</v>
      </c>
      <c r="D49" s="33">
        <v>2024</v>
      </c>
      <c r="E49" s="33" t="s">
        <v>133</v>
      </c>
      <c r="F49" s="33" t="s">
        <v>133</v>
      </c>
      <c r="G49" s="33" t="s">
        <v>133</v>
      </c>
      <c r="H49" s="33" t="s">
        <v>133</v>
      </c>
      <c r="I49" s="33" t="s">
        <v>135</v>
      </c>
      <c r="J49" s="44" t="s">
        <v>159</v>
      </c>
      <c r="K49" s="703" t="s">
        <v>161</v>
      </c>
      <c r="L49" s="34" t="s">
        <v>162</v>
      </c>
      <c r="M49" s="34">
        <v>1</v>
      </c>
      <c r="N49" s="703" t="s">
        <v>657</v>
      </c>
      <c r="O49" s="34">
        <v>1</v>
      </c>
      <c r="P49" s="383" t="s">
        <v>134</v>
      </c>
      <c r="Q49" s="47">
        <v>80500</v>
      </c>
      <c r="R49" s="47">
        <v>80500</v>
      </c>
      <c r="S49" s="30">
        <v>80500</v>
      </c>
      <c r="T49" s="30"/>
      <c r="U49" s="149">
        <f t="shared" si="0"/>
        <v>241500</v>
      </c>
      <c r="V49" s="30"/>
      <c r="W49" s="33"/>
      <c r="X49" s="707" t="s">
        <v>130</v>
      </c>
      <c r="Y49" s="707" t="s">
        <v>131</v>
      </c>
      <c r="Z49" s="35"/>
    </row>
    <row r="50" spans="1:26" ht="38.25" customHeight="1" x14ac:dyDescent="0.2">
      <c r="A50" s="366" t="s">
        <v>707</v>
      </c>
      <c r="B50" s="121" t="s">
        <v>132</v>
      </c>
      <c r="C50" s="33">
        <v>2024</v>
      </c>
      <c r="D50" s="33">
        <v>2024</v>
      </c>
      <c r="E50" s="33" t="s">
        <v>133</v>
      </c>
      <c r="F50" s="33" t="s">
        <v>133</v>
      </c>
      <c r="G50" s="33" t="s">
        <v>133</v>
      </c>
      <c r="H50" s="33" t="s">
        <v>133</v>
      </c>
      <c r="I50" s="33" t="s">
        <v>135</v>
      </c>
      <c r="J50" s="44" t="s">
        <v>159</v>
      </c>
      <c r="K50" s="703" t="s">
        <v>160</v>
      </c>
      <c r="L50" s="34" t="s">
        <v>815</v>
      </c>
      <c r="M50" s="34"/>
      <c r="N50" s="703" t="s">
        <v>269</v>
      </c>
      <c r="O50" s="34"/>
      <c r="P50" s="383"/>
      <c r="Q50" s="47">
        <v>10000</v>
      </c>
      <c r="R50" s="47">
        <v>10000</v>
      </c>
      <c r="S50" s="30">
        <v>10000</v>
      </c>
      <c r="T50" s="30"/>
      <c r="U50" s="149">
        <f t="shared" si="0"/>
        <v>30000</v>
      </c>
      <c r="V50" s="30"/>
      <c r="W50" s="33"/>
      <c r="X50" s="707" t="s">
        <v>130</v>
      </c>
      <c r="Y50" s="707" t="s">
        <v>131</v>
      </c>
      <c r="Z50" s="35"/>
    </row>
    <row r="51" spans="1:26" ht="38.25" customHeight="1" x14ac:dyDescent="0.2">
      <c r="A51" s="366" t="s">
        <v>708</v>
      </c>
      <c r="B51" s="121" t="s">
        <v>132</v>
      </c>
      <c r="C51" s="33">
        <v>2024</v>
      </c>
      <c r="D51" s="33">
        <v>2024</v>
      </c>
      <c r="E51" s="33" t="s">
        <v>133</v>
      </c>
      <c r="F51" s="33" t="s">
        <v>133</v>
      </c>
      <c r="G51" s="33" t="s">
        <v>133</v>
      </c>
      <c r="H51" s="33" t="s">
        <v>133</v>
      </c>
      <c r="I51" s="33" t="s">
        <v>135</v>
      </c>
      <c r="J51" s="44" t="s">
        <v>159</v>
      </c>
      <c r="K51" s="703" t="s">
        <v>189</v>
      </c>
      <c r="L51" s="34" t="s">
        <v>190</v>
      </c>
      <c r="M51" s="34">
        <v>1</v>
      </c>
      <c r="N51" s="703" t="s">
        <v>269</v>
      </c>
      <c r="O51" s="34">
        <v>1</v>
      </c>
      <c r="P51" s="383" t="s">
        <v>134</v>
      </c>
      <c r="Q51" s="47">
        <v>4000</v>
      </c>
      <c r="R51" s="47">
        <v>4000</v>
      </c>
      <c r="S51" s="30">
        <v>1700</v>
      </c>
      <c r="T51" s="30"/>
      <c r="U51" s="149">
        <f>SUM(Q51:T51)</f>
        <v>9700</v>
      </c>
      <c r="V51" s="30"/>
      <c r="W51" s="33"/>
      <c r="X51" s="707" t="s">
        <v>130</v>
      </c>
      <c r="Y51" s="707" t="s">
        <v>131</v>
      </c>
      <c r="Z51" s="35"/>
    </row>
    <row r="52" spans="1:26" ht="38.25" customHeight="1" x14ac:dyDescent="0.2">
      <c r="A52" s="366" t="s">
        <v>709</v>
      </c>
      <c r="B52" s="121" t="s">
        <v>132</v>
      </c>
      <c r="C52" s="33">
        <v>2024</v>
      </c>
      <c r="D52" s="33">
        <v>2024</v>
      </c>
      <c r="E52" s="33" t="s">
        <v>133</v>
      </c>
      <c r="F52" s="33" t="s">
        <v>133</v>
      </c>
      <c r="G52" s="33" t="s">
        <v>133</v>
      </c>
      <c r="H52" s="33" t="s">
        <v>133</v>
      </c>
      <c r="I52" s="33" t="s">
        <v>135</v>
      </c>
      <c r="J52" s="44" t="s">
        <v>159</v>
      </c>
      <c r="K52" s="703" t="s">
        <v>157</v>
      </c>
      <c r="L52" s="34" t="s">
        <v>817</v>
      </c>
      <c r="M52" s="34"/>
      <c r="N52" s="703" t="s">
        <v>4</v>
      </c>
      <c r="O52" s="34"/>
      <c r="P52" s="383"/>
      <c r="Q52" s="47">
        <v>1100</v>
      </c>
      <c r="R52" s="47">
        <v>1100</v>
      </c>
      <c r="S52" s="30">
        <v>1100</v>
      </c>
      <c r="T52" s="30"/>
      <c r="U52" s="149">
        <f>SUM(Q52:T52)</f>
        <v>3300</v>
      </c>
      <c r="V52" s="30"/>
      <c r="W52" s="33"/>
      <c r="X52" s="707" t="s">
        <v>130</v>
      </c>
      <c r="Y52" s="707" t="s">
        <v>131</v>
      </c>
      <c r="Z52" s="35"/>
    </row>
    <row r="53" spans="1:26" ht="38.25" customHeight="1" x14ac:dyDescent="0.2">
      <c r="A53" s="366" t="s">
        <v>710</v>
      </c>
      <c r="B53" s="121" t="s">
        <v>132</v>
      </c>
      <c r="C53" s="33">
        <v>2024</v>
      </c>
      <c r="D53" s="33">
        <v>2024</v>
      </c>
      <c r="E53" s="33" t="s">
        <v>133</v>
      </c>
      <c r="F53" s="33" t="s">
        <v>133</v>
      </c>
      <c r="G53" s="33" t="s">
        <v>133</v>
      </c>
      <c r="H53" s="33" t="s">
        <v>133</v>
      </c>
      <c r="I53" s="33" t="s">
        <v>135</v>
      </c>
      <c r="J53" s="44" t="s">
        <v>159</v>
      </c>
      <c r="K53" s="703" t="s">
        <v>160</v>
      </c>
      <c r="L53" s="34" t="s">
        <v>826</v>
      </c>
      <c r="M53" s="34"/>
      <c r="N53" s="703" t="s">
        <v>657</v>
      </c>
      <c r="O53" s="34"/>
      <c r="P53" s="383"/>
      <c r="Q53" s="47">
        <v>250000</v>
      </c>
      <c r="R53" s="47">
        <v>0</v>
      </c>
      <c r="S53" s="30">
        <v>0</v>
      </c>
      <c r="T53" s="30"/>
      <c r="U53" s="149">
        <f>SUM(Q53:T53)</f>
        <v>250000</v>
      </c>
      <c r="V53" s="30"/>
      <c r="W53" s="33"/>
      <c r="X53" s="707" t="s">
        <v>130</v>
      </c>
      <c r="Y53" s="707" t="s">
        <v>131</v>
      </c>
      <c r="Z53" s="35"/>
    </row>
    <row r="54" spans="1:26" ht="38.25" customHeight="1" x14ac:dyDescent="0.2">
      <c r="A54" s="366" t="s">
        <v>711</v>
      </c>
      <c r="B54" s="121" t="s">
        <v>132</v>
      </c>
      <c r="C54" s="33">
        <v>2024</v>
      </c>
      <c r="D54" s="33">
        <v>2024</v>
      </c>
      <c r="E54" s="33" t="s">
        <v>133</v>
      </c>
      <c r="F54" s="33" t="s">
        <v>133</v>
      </c>
      <c r="G54" s="33" t="s">
        <v>133</v>
      </c>
      <c r="H54" s="33" t="s">
        <v>133</v>
      </c>
      <c r="I54" s="33" t="s">
        <v>135</v>
      </c>
      <c r="J54" s="44" t="s">
        <v>159</v>
      </c>
      <c r="K54" s="703" t="s">
        <v>160</v>
      </c>
      <c r="L54" s="34" t="s">
        <v>818</v>
      </c>
      <c r="M54" s="34"/>
      <c r="N54" s="703" t="s">
        <v>657</v>
      </c>
      <c r="O54" s="34"/>
      <c r="P54" s="383"/>
      <c r="Q54" s="47">
        <v>75000</v>
      </c>
      <c r="R54" s="47">
        <v>0</v>
      </c>
      <c r="S54" s="30">
        <v>0</v>
      </c>
      <c r="T54" s="30"/>
      <c r="U54" s="149">
        <f>SUM(Q54:T54)</f>
        <v>75000</v>
      </c>
      <c r="V54" s="30"/>
      <c r="W54" s="33"/>
      <c r="X54" s="707" t="s">
        <v>130</v>
      </c>
      <c r="Y54" s="707" t="s">
        <v>131</v>
      </c>
      <c r="Z54" s="35"/>
    </row>
    <row r="55" spans="1:26" ht="38.25" customHeight="1" x14ac:dyDescent="0.2">
      <c r="A55" s="366" t="s">
        <v>712</v>
      </c>
      <c r="B55" s="32" t="s">
        <v>132</v>
      </c>
      <c r="C55" s="33">
        <v>2024</v>
      </c>
      <c r="D55" s="33">
        <v>2024</v>
      </c>
      <c r="E55" s="33" t="s">
        <v>133</v>
      </c>
      <c r="F55" s="33" t="s">
        <v>133</v>
      </c>
      <c r="G55" s="33" t="s">
        <v>133</v>
      </c>
      <c r="H55" s="33" t="s">
        <v>133</v>
      </c>
      <c r="I55" s="33" t="s">
        <v>135</v>
      </c>
      <c r="J55" s="34" t="s">
        <v>151</v>
      </c>
      <c r="K55" s="703" t="s">
        <v>164</v>
      </c>
      <c r="L55" s="34" t="s">
        <v>165</v>
      </c>
      <c r="M55" s="34">
        <v>1</v>
      </c>
      <c r="N55" s="703" t="s">
        <v>657</v>
      </c>
      <c r="O55" s="34">
        <v>1</v>
      </c>
      <c r="P55" s="383" t="s">
        <v>134</v>
      </c>
      <c r="Q55" s="47">
        <v>180</v>
      </c>
      <c r="R55" s="47">
        <v>180</v>
      </c>
      <c r="S55" s="30">
        <v>180</v>
      </c>
      <c r="T55" s="30"/>
      <c r="U55" s="149">
        <f t="shared" si="0"/>
        <v>540</v>
      </c>
      <c r="V55" s="30"/>
      <c r="W55" s="33"/>
      <c r="X55" s="707" t="s">
        <v>130</v>
      </c>
      <c r="Y55" s="707" t="s">
        <v>131</v>
      </c>
      <c r="Z55" s="35"/>
    </row>
    <row r="56" spans="1:26" ht="38.25" customHeight="1" x14ac:dyDescent="0.2">
      <c r="A56" s="366" t="s">
        <v>713</v>
      </c>
      <c r="B56" s="32" t="s">
        <v>132</v>
      </c>
      <c r="C56" s="33">
        <v>2024</v>
      </c>
      <c r="D56" s="33">
        <v>2024</v>
      </c>
      <c r="E56" s="33" t="s">
        <v>133</v>
      </c>
      <c r="F56" s="33" t="s">
        <v>133</v>
      </c>
      <c r="G56" s="33" t="s">
        <v>133</v>
      </c>
      <c r="H56" s="33" t="s">
        <v>133</v>
      </c>
      <c r="I56" s="33" t="s">
        <v>135</v>
      </c>
      <c r="J56" s="34" t="s">
        <v>151</v>
      </c>
      <c r="K56" s="703" t="s">
        <v>166</v>
      </c>
      <c r="L56" s="34" t="s">
        <v>167</v>
      </c>
      <c r="M56" s="34">
        <v>1</v>
      </c>
      <c r="N56" s="703" t="s">
        <v>657</v>
      </c>
      <c r="O56" s="34">
        <v>1</v>
      </c>
      <c r="P56" s="383" t="s">
        <v>134</v>
      </c>
      <c r="Q56" s="47">
        <v>9520</v>
      </c>
      <c r="R56" s="47">
        <v>9520</v>
      </c>
      <c r="S56" s="30">
        <v>9520</v>
      </c>
      <c r="T56" s="30"/>
      <c r="U56" s="149">
        <f t="shared" si="0"/>
        <v>28560</v>
      </c>
      <c r="V56" s="30"/>
      <c r="W56" s="33"/>
      <c r="X56" s="707" t="s">
        <v>130</v>
      </c>
      <c r="Y56" s="707" t="s">
        <v>131</v>
      </c>
      <c r="Z56" s="35"/>
    </row>
    <row r="57" spans="1:26" ht="38.25" customHeight="1" x14ac:dyDescent="0.2">
      <c r="A57" s="366" t="s">
        <v>714</v>
      </c>
      <c r="B57" s="32" t="s">
        <v>132</v>
      </c>
      <c r="C57" s="33">
        <v>2024</v>
      </c>
      <c r="D57" s="33">
        <v>2024</v>
      </c>
      <c r="E57" s="33" t="s">
        <v>133</v>
      </c>
      <c r="F57" s="33" t="s">
        <v>133</v>
      </c>
      <c r="G57" s="33" t="s">
        <v>133</v>
      </c>
      <c r="H57" s="33" t="s">
        <v>133</v>
      </c>
      <c r="I57" s="33" t="s">
        <v>135</v>
      </c>
      <c r="J57" s="34" t="s">
        <v>159</v>
      </c>
      <c r="K57" s="703" t="s">
        <v>168</v>
      </c>
      <c r="L57" s="34" t="s">
        <v>169</v>
      </c>
      <c r="M57" s="34">
        <v>1</v>
      </c>
      <c r="N57" s="703" t="s">
        <v>657</v>
      </c>
      <c r="O57" s="34">
        <v>1</v>
      </c>
      <c r="P57" s="383" t="s">
        <v>134</v>
      </c>
      <c r="Q57" s="47">
        <v>5000</v>
      </c>
      <c r="R57" s="47">
        <v>5000</v>
      </c>
      <c r="S57" s="30">
        <v>5000</v>
      </c>
      <c r="T57" s="30"/>
      <c r="U57" s="149">
        <f t="shared" si="0"/>
        <v>15000</v>
      </c>
      <c r="V57" s="30"/>
      <c r="W57" s="33"/>
      <c r="X57" s="707" t="s">
        <v>130</v>
      </c>
      <c r="Y57" s="707" t="s">
        <v>131</v>
      </c>
      <c r="Z57" s="35"/>
    </row>
    <row r="58" spans="1:26" ht="38.25" customHeight="1" x14ac:dyDescent="0.2">
      <c r="A58" s="366" t="s">
        <v>715</v>
      </c>
      <c r="B58" s="32" t="s">
        <v>132</v>
      </c>
      <c r="C58" s="33">
        <v>2024</v>
      </c>
      <c r="D58" s="33">
        <v>2024</v>
      </c>
      <c r="E58" s="33" t="s">
        <v>133</v>
      </c>
      <c r="F58" s="33" t="s">
        <v>133</v>
      </c>
      <c r="G58" s="33" t="s">
        <v>133</v>
      </c>
      <c r="H58" s="33" t="s">
        <v>133</v>
      </c>
      <c r="I58" s="33" t="s">
        <v>135</v>
      </c>
      <c r="J58" s="34" t="s">
        <v>159</v>
      </c>
      <c r="K58" s="703" t="s">
        <v>203</v>
      </c>
      <c r="L58" s="34" t="s">
        <v>819</v>
      </c>
      <c r="M58" s="34"/>
      <c r="N58" s="703" t="s">
        <v>657</v>
      </c>
      <c r="O58" s="34"/>
      <c r="P58" s="383"/>
      <c r="Q58" s="47">
        <v>5000</v>
      </c>
      <c r="R58" s="47">
        <v>5000</v>
      </c>
      <c r="S58" s="30">
        <v>5000</v>
      </c>
      <c r="T58" s="30"/>
      <c r="U58" s="149">
        <f t="shared" si="0"/>
        <v>15000</v>
      </c>
      <c r="V58" s="30"/>
      <c r="W58" s="33"/>
      <c r="X58" s="707" t="s">
        <v>130</v>
      </c>
      <c r="Y58" s="707" t="s">
        <v>131</v>
      </c>
      <c r="Z58" s="35"/>
    </row>
    <row r="59" spans="1:26" ht="38.25" customHeight="1" x14ac:dyDescent="0.2">
      <c r="A59" s="366" t="s">
        <v>716</v>
      </c>
      <c r="B59" s="32" t="s">
        <v>132</v>
      </c>
      <c r="C59" s="33">
        <v>2024</v>
      </c>
      <c r="D59" s="33">
        <v>2024</v>
      </c>
      <c r="E59" s="33" t="s">
        <v>133</v>
      </c>
      <c r="F59" s="33" t="s">
        <v>133</v>
      </c>
      <c r="G59" s="33" t="s">
        <v>133</v>
      </c>
      <c r="H59" s="33" t="s">
        <v>133</v>
      </c>
      <c r="I59" s="33" t="s">
        <v>135</v>
      </c>
      <c r="J59" s="34" t="s">
        <v>159</v>
      </c>
      <c r="K59" s="703" t="s">
        <v>166</v>
      </c>
      <c r="L59" s="34" t="s">
        <v>820</v>
      </c>
      <c r="M59" s="34"/>
      <c r="N59" s="703" t="s">
        <v>657</v>
      </c>
      <c r="O59" s="34"/>
      <c r="P59" s="383"/>
      <c r="Q59" s="47">
        <v>20000</v>
      </c>
      <c r="R59" s="47">
        <v>20000</v>
      </c>
      <c r="S59" s="30">
        <v>20000</v>
      </c>
      <c r="T59" s="30"/>
      <c r="U59" s="149">
        <f t="shared" si="0"/>
        <v>60000</v>
      </c>
      <c r="V59" s="30"/>
      <c r="W59" s="33"/>
      <c r="X59" s="707" t="s">
        <v>130</v>
      </c>
      <c r="Y59" s="707" t="s">
        <v>131</v>
      </c>
      <c r="Z59" s="35"/>
    </row>
    <row r="60" spans="1:26" ht="43.5" customHeight="1" x14ac:dyDescent="0.2">
      <c r="A60" s="366" t="s">
        <v>717</v>
      </c>
      <c r="B60" s="32" t="s">
        <v>132</v>
      </c>
      <c r="C60" s="33">
        <v>2024</v>
      </c>
      <c r="D60" s="33">
        <v>2024</v>
      </c>
      <c r="E60" s="33" t="s">
        <v>133</v>
      </c>
      <c r="F60" s="33" t="s">
        <v>133</v>
      </c>
      <c r="G60" s="33" t="s">
        <v>133</v>
      </c>
      <c r="H60" s="33" t="s">
        <v>133</v>
      </c>
      <c r="I60" s="33" t="s">
        <v>135</v>
      </c>
      <c r="J60" s="34" t="s">
        <v>159</v>
      </c>
      <c r="K60" s="703" t="s">
        <v>170</v>
      </c>
      <c r="L60" s="34" t="s">
        <v>821</v>
      </c>
      <c r="M60" s="34">
        <v>1</v>
      </c>
      <c r="N60" s="703" t="s">
        <v>657</v>
      </c>
      <c r="O60" s="34">
        <v>1</v>
      </c>
      <c r="P60" s="383" t="s">
        <v>145</v>
      </c>
      <c r="Q60" s="47">
        <v>6692</v>
      </c>
      <c r="R60" s="47">
        <v>6786</v>
      </c>
      <c r="S60" s="30">
        <v>6476</v>
      </c>
      <c r="T60" s="30"/>
      <c r="U60" s="149">
        <f t="shared" si="0"/>
        <v>19954</v>
      </c>
      <c r="V60" s="30"/>
      <c r="W60" s="33"/>
      <c r="X60" s="707" t="s">
        <v>130</v>
      </c>
      <c r="Y60" s="707" t="s">
        <v>131</v>
      </c>
      <c r="Z60" s="35"/>
    </row>
    <row r="61" spans="1:26" ht="38.25" customHeight="1" x14ac:dyDescent="0.2">
      <c r="A61" s="366" t="s">
        <v>718</v>
      </c>
      <c r="B61" s="32" t="s">
        <v>132</v>
      </c>
      <c r="C61" s="33">
        <v>2024</v>
      </c>
      <c r="D61" s="33">
        <v>2024</v>
      </c>
      <c r="E61" s="33" t="s">
        <v>133</v>
      </c>
      <c r="F61" s="33" t="s">
        <v>133</v>
      </c>
      <c r="G61" s="33" t="s">
        <v>133</v>
      </c>
      <c r="H61" s="33" t="s">
        <v>133</v>
      </c>
      <c r="I61" s="33" t="s">
        <v>135</v>
      </c>
      <c r="J61" s="34" t="s">
        <v>159</v>
      </c>
      <c r="K61" s="703" t="s">
        <v>171</v>
      </c>
      <c r="L61" s="34" t="s">
        <v>172</v>
      </c>
      <c r="M61" s="34">
        <v>1</v>
      </c>
      <c r="N61" s="703" t="s">
        <v>3</v>
      </c>
      <c r="O61" s="34">
        <v>1</v>
      </c>
      <c r="P61" s="383" t="s">
        <v>145</v>
      </c>
      <c r="Q61" s="47">
        <v>14900</v>
      </c>
      <c r="R61" s="47">
        <v>14900</v>
      </c>
      <c r="S61" s="30">
        <v>14900</v>
      </c>
      <c r="T61" s="30"/>
      <c r="U61" s="149">
        <f t="shared" si="0"/>
        <v>44700</v>
      </c>
      <c r="V61" s="30"/>
      <c r="W61" s="33"/>
      <c r="X61" s="707" t="s">
        <v>130</v>
      </c>
      <c r="Y61" s="707" t="s">
        <v>131</v>
      </c>
      <c r="Z61" s="35"/>
    </row>
    <row r="62" spans="1:26" ht="38.25" customHeight="1" x14ac:dyDescent="0.2">
      <c r="A62" s="366" t="s">
        <v>719</v>
      </c>
      <c r="B62" s="32" t="s">
        <v>132</v>
      </c>
      <c r="C62" s="33">
        <v>2024</v>
      </c>
      <c r="D62" s="33">
        <v>2024</v>
      </c>
      <c r="E62" s="33" t="s">
        <v>133</v>
      </c>
      <c r="F62" s="33" t="s">
        <v>133</v>
      </c>
      <c r="G62" s="33" t="s">
        <v>133</v>
      </c>
      <c r="H62" s="33" t="s">
        <v>133</v>
      </c>
      <c r="I62" s="33" t="s">
        <v>135</v>
      </c>
      <c r="J62" s="34" t="s">
        <v>159</v>
      </c>
      <c r="K62" s="703" t="s">
        <v>173</v>
      </c>
      <c r="L62" s="34" t="s">
        <v>174</v>
      </c>
      <c r="M62" s="34">
        <v>1</v>
      </c>
      <c r="N62" s="703" t="s">
        <v>657</v>
      </c>
      <c r="O62" s="34">
        <v>1</v>
      </c>
      <c r="P62" s="383" t="s">
        <v>145</v>
      </c>
      <c r="Q62" s="47">
        <v>4640</v>
      </c>
      <c r="R62" s="47">
        <v>4640</v>
      </c>
      <c r="S62" s="30">
        <v>4640</v>
      </c>
      <c r="T62" s="30"/>
      <c r="U62" s="149">
        <f t="shared" si="0"/>
        <v>13920</v>
      </c>
      <c r="V62" s="30"/>
      <c r="W62" s="33"/>
      <c r="X62" s="707" t="s">
        <v>130</v>
      </c>
      <c r="Y62" s="707" t="s">
        <v>131</v>
      </c>
      <c r="Z62" s="35"/>
    </row>
    <row r="63" spans="1:26" ht="38.25" customHeight="1" x14ac:dyDescent="0.2">
      <c r="A63" s="366" t="s">
        <v>720</v>
      </c>
      <c r="B63" s="32" t="s">
        <v>132</v>
      </c>
      <c r="C63" s="33">
        <v>2024</v>
      </c>
      <c r="D63" s="33">
        <v>2024</v>
      </c>
      <c r="E63" s="33" t="s">
        <v>133</v>
      </c>
      <c r="F63" s="33" t="s">
        <v>133</v>
      </c>
      <c r="G63" s="33" t="s">
        <v>133</v>
      </c>
      <c r="H63" s="33" t="s">
        <v>133</v>
      </c>
      <c r="I63" s="33" t="s">
        <v>135</v>
      </c>
      <c r="J63" s="34" t="s">
        <v>159</v>
      </c>
      <c r="K63" s="703" t="s">
        <v>173</v>
      </c>
      <c r="L63" s="34" t="s">
        <v>175</v>
      </c>
      <c r="M63" s="34">
        <v>1</v>
      </c>
      <c r="N63" s="703" t="s">
        <v>657</v>
      </c>
      <c r="O63" s="34">
        <v>1</v>
      </c>
      <c r="P63" s="383" t="s">
        <v>145</v>
      </c>
      <c r="Q63" s="47">
        <v>6240</v>
      </c>
      <c r="R63" s="47">
        <v>6240</v>
      </c>
      <c r="S63" s="30">
        <v>6240</v>
      </c>
      <c r="T63" s="30"/>
      <c r="U63" s="149">
        <f t="shared" si="0"/>
        <v>18720</v>
      </c>
      <c r="V63" s="30"/>
      <c r="W63" s="33"/>
      <c r="X63" s="707" t="s">
        <v>130</v>
      </c>
      <c r="Y63" s="707" t="s">
        <v>131</v>
      </c>
      <c r="Z63" s="35"/>
    </row>
    <row r="64" spans="1:26" ht="38.25" customHeight="1" x14ac:dyDescent="0.2">
      <c r="A64" s="366" t="s">
        <v>721</v>
      </c>
      <c r="B64" s="32" t="s">
        <v>132</v>
      </c>
      <c r="C64" s="33">
        <v>2024</v>
      </c>
      <c r="D64" s="33">
        <v>2024</v>
      </c>
      <c r="E64" s="33" t="s">
        <v>133</v>
      </c>
      <c r="F64" s="33" t="s">
        <v>133</v>
      </c>
      <c r="G64" s="33" t="s">
        <v>133</v>
      </c>
      <c r="H64" s="33" t="s">
        <v>133</v>
      </c>
      <c r="I64" s="33" t="s">
        <v>135</v>
      </c>
      <c r="J64" s="34" t="s">
        <v>159</v>
      </c>
      <c r="K64" s="703" t="s">
        <v>176</v>
      </c>
      <c r="L64" s="34" t="s">
        <v>177</v>
      </c>
      <c r="M64" s="34">
        <v>1</v>
      </c>
      <c r="N64" s="703" t="s">
        <v>657</v>
      </c>
      <c r="O64" s="34">
        <v>1</v>
      </c>
      <c r="P64" s="383" t="s">
        <v>145</v>
      </c>
      <c r="Q64" s="47">
        <v>4680</v>
      </c>
      <c r="R64" s="47">
        <v>4680</v>
      </c>
      <c r="S64" s="30">
        <v>4680</v>
      </c>
      <c r="T64" s="30"/>
      <c r="U64" s="149">
        <f t="shared" si="0"/>
        <v>14040</v>
      </c>
      <c r="V64" s="30"/>
      <c r="W64" s="33"/>
      <c r="X64" s="707" t="s">
        <v>130</v>
      </c>
      <c r="Y64" s="707" t="s">
        <v>131</v>
      </c>
      <c r="Z64" s="35"/>
    </row>
    <row r="65" spans="1:26" ht="38.25" customHeight="1" x14ac:dyDescent="0.2">
      <c r="A65" s="366" t="s">
        <v>722</v>
      </c>
      <c r="B65" s="32" t="s">
        <v>132</v>
      </c>
      <c r="C65" s="33">
        <v>2024</v>
      </c>
      <c r="D65" s="33">
        <v>2024</v>
      </c>
      <c r="E65" s="33" t="s">
        <v>133</v>
      </c>
      <c r="F65" s="33" t="s">
        <v>133</v>
      </c>
      <c r="G65" s="33" t="s">
        <v>133</v>
      </c>
      <c r="H65" s="33" t="s">
        <v>133</v>
      </c>
      <c r="I65" s="33" t="s">
        <v>135</v>
      </c>
      <c r="J65" s="34" t="s">
        <v>159</v>
      </c>
      <c r="K65" s="703" t="s">
        <v>168</v>
      </c>
      <c r="L65" s="34" t="s">
        <v>822</v>
      </c>
      <c r="M65" s="34">
        <v>1</v>
      </c>
      <c r="N65" s="703" t="s">
        <v>657</v>
      </c>
      <c r="O65" s="34">
        <v>1</v>
      </c>
      <c r="P65" s="383" t="s">
        <v>134</v>
      </c>
      <c r="Q65" s="47">
        <v>3222</v>
      </c>
      <c r="R65" s="47">
        <v>3222</v>
      </c>
      <c r="S65" s="30">
        <v>3222</v>
      </c>
      <c r="T65" s="30"/>
      <c r="U65" s="149">
        <f t="shared" si="0"/>
        <v>9666</v>
      </c>
      <c r="V65" s="30"/>
      <c r="W65" s="33"/>
      <c r="X65" s="707" t="s">
        <v>130</v>
      </c>
      <c r="Y65" s="707" t="s">
        <v>131</v>
      </c>
      <c r="Z65" s="35"/>
    </row>
    <row r="66" spans="1:26" ht="38.25" customHeight="1" x14ac:dyDescent="0.2">
      <c r="A66" s="366" t="s">
        <v>723</v>
      </c>
      <c r="B66" s="32" t="s">
        <v>132</v>
      </c>
      <c r="C66" s="33">
        <v>2024</v>
      </c>
      <c r="D66" s="33">
        <v>2024</v>
      </c>
      <c r="E66" s="33" t="s">
        <v>133</v>
      </c>
      <c r="F66" s="33" t="s">
        <v>133</v>
      </c>
      <c r="G66" s="33" t="s">
        <v>133</v>
      </c>
      <c r="H66" s="33" t="s">
        <v>133</v>
      </c>
      <c r="I66" s="33" t="s">
        <v>135</v>
      </c>
      <c r="J66" s="34" t="s">
        <v>159</v>
      </c>
      <c r="K66" s="703" t="s">
        <v>178</v>
      </c>
      <c r="L66" s="34" t="s">
        <v>823</v>
      </c>
      <c r="M66" s="34">
        <v>1</v>
      </c>
      <c r="N66" s="703" t="s">
        <v>657</v>
      </c>
      <c r="O66" s="34">
        <v>1</v>
      </c>
      <c r="P66" s="383" t="s">
        <v>134</v>
      </c>
      <c r="Q66" s="47">
        <v>10713</v>
      </c>
      <c r="R66" s="47">
        <v>10713</v>
      </c>
      <c r="S66" s="30">
        <v>10713</v>
      </c>
      <c r="T66" s="30"/>
      <c r="U66" s="149">
        <f t="shared" si="0"/>
        <v>32139</v>
      </c>
      <c r="V66" s="30"/>
      <c r="W66" s="33"/>
      <c r="X66" s="707" t="s">
        <v>130</v>
      </c>
      <c r="Y66" s="707" t="s">
        <v>131</v>
      </c>
      <c r="Z66" s="35"/>
    </row>
    <row r="67" spans="1:26" ht="38.25" customHeight="1" x14ac:dyDescent="0.2">
      <c r="A67" s="366" t="s">
        <v>724</v>
      </c>
      <c r="B67" s="32" t="s">
        <v>132</v>
      </c>
      <c r="C67" s="33">
        <v>2024</v>
      </c>
      <c r="D67" s="33">
        <v>2024</v>
      </c>
      <c r="E67" s="33" t="s">
        <v>133</v>
      </c>
      <c r="F67" s="33" t="s">
        <v>133</v>
      </c>
      <c r="G67" s="33" t="s">
        <v>133</v>
      </c>
      <c r="H67" s="33" t="s">
        <v>133</v>
      </c>
      <c r="I67" s="33" t="s">
        <v>135</v>
      </c>
      <c r="J67" s="34" t="s">
        <v>151</v>
      </c>
      <c r="K67" s="703" t="s">
        <v>181</v>
      </c>
      <c r="L67" s="34" t="s">
        <v>182</v>
      </c>
      <c r="M67" s="34">
        <v>1</v>
      </c>
      <c r="N67" s="703" t="s">
        <v>657</v>
      </c>
      <c r="O67" s="34">
        <v>1</v>
      </c>
      <c r="P67" s="383" t="s">
        <v>145</v>
      </c>
      <c r="Q67" s="47">
        <v>40000</v>
      </c>
      <c r="R67" s="47">
        <v>40000</v>
      </c>
      <c r="S67" s="30">
        <v>40000</v>
      </c>
      <c r="T67" s="30"/>
      <c r="U67" s="149">
        <f>SUM(Q67:T67)</f>
        <v>120000</v>
      </c>
      <c r="V67" s="30"/>
      <c r="W67" s="33"/>
      <c r="X67" s="707" t="s">
        <v>130</v>
      </c>
      <c r="Y67" s="707" t="s">
        <v>131</v>
      </c>
      <c r="Z67" s="35"/>
    </row>
    <row r="68" spans="1:26" ht="38.25" customHeight="1" x14ac:dyDescent="0.2">
      <c r="A68" s="366" t="s">
        <v>725</v>
      </c>
      <c r="B68" s="32" t="s">
        <v>132</v>
      </c>
      <c r="C68" s="33">
        <v>2024</v>
      </c>
      <c r="D68" s="33">
        <v>2024</v>
      </c>
      <c r="E68" s="33" t="s">
        <v>133</v>
      </c>
      <c r="F68" s="33" t="s">
        <v>133</v>
      </c>
      <c r="G68" s="33" t="s">
        <v>133</v>
      </c>
      <c r="H68" s="33" t="s">
        <v>133</v>
      </c>
      <c r="I68" s="33" t="s">
        <v>135</v>
      </c>
      <c r="J68" s="34" t="s">
        <v>147</v>
      </c>
      <c r="K68" s="703" t="s">
        <v>179</v>
      </c>
      <c r="L68" s="34" t="s">
        <v>180</v>
      </c>
      <c r="M68" s="34">
        <v>2</v>
      </c>
      <c r="N68" s="703" t="s">
        <v>657</v>
      </c>
      <c r="O68" s="34">
        <v>1</v>
      </c>
      <c r="P68" s="383" t="s">
        <v>145</v>
      </c>
      <c r="Q68" s="47">
        <v>47000</v>
      </c>
      <c r="R68" s="47">
        <v>47000</v>
      </c>
      <c r="S68" s="30">
        <v>47000</v>
      </c>
      <c r="T68" s="30"/>
      <c r="U68" s="149">
        <f t="shared" si="0"/>
        <v>141000</v>
      </c>
      <c r="V68" s="30"/>
      <c r="W68" s="33"/>
      <c r="X68" s="707" t="s">
        <v>130</v>
      </c>
      <c r="Y68" s="707" t="s">
        <v>146</v>
      </c>
      <c r="Z68" s="35"/>
    </row>
    <row r="69" spans="1:26" ht="38.25" customHeight="1" x14ac:dyDescent="0.2">
      <c r="A69" s="366" t="s">
        <v>726</v>
      </c>
      <c r="B69" s="32" t="s">
        <v>132</v>
      </c>
      <c r="C69" s="33">
        <v>2024</v>
      </c>
      <c r="D69" s="33">
        <v>2024</v>
      </c>
      <c r="E69" s="33" t="s">
        <v>133</v>
      </c>
      <c r="F69" s="33" t="s">
        <v>133</v>
      </c>
      <c r="G69" s="33" t="s">
        <v>133</v>
      </c>
      <c r="H69" s="33" t="s">
        <v>133</v>
      </c>
      <c r="I69" s="33" t="s">
        <v>135</v>
      </c>
      <c r="J69" s="34" t="s">
        <v>159</v>
      </c>
      <c r="K69" s="703" t="s">
        <v>183</v>
      </c>
      <c r="L69" s="34" t="s">
        <v>184</v>
      </c>
      <c r="M69" s="34">
        <v>1</v>
      </c>
      <c r="N69" s="703" t="s">
        <v>657</v>
      </c>
      <c r="O69" s="368" t="s">
        <v>657</v>
      </c>
      <c r="P69" s="368" t="s">
        <v>657</v>
      </c>
      <c r="Q69" s="47">
        <v>16200</v>
      </c>
      <c r="R69" s="47">
        <v>16200</v>
      </c>
      <c r="S69" s="30">
        <v>16200</v>
      </c>
      <c r="T69" s="30"/>
      <c r="U69" s="149">
        <f t="shared" si="0"/>
        <v>48600</v>
      </c>
      <c r="V69" s="30"/>
      <c r="W69" s="33"/>
      <c r="X69" s="707" t="s">
        <v>130</v>
      </c>
      <c r="Y69" s="707" t="s">
        <v>131</v>
      </c>
      <c r="Z69" s="35"/>
    </row>
    <row r="70" spans="1:26" ht="38.25" customHeight="1" x14ac:dyDescent="0.2">
      <c r="A70" s="366" t="s">
        <v>727</v>
      </c>
      <c r="B70" s="32" t="s">
        <v>132</v>
      </c>
      <c r="C70" s="33">
        <v>2024</v>
      </c>
      <c r="D70" s="33">
        <v>2024</v>
      </c>
      <c r="E70" s="33" t="s">
        <v>133</v>
      </c>
      <c r="F70" s="33" t="s">
        <v>133</v>
      </c>
      <c r="G70" s="33" t="s">
        <v>133</v>
      </c>
      <c r="H70" s="33" t="s">
        <v>133</v>
      </c>
      <c r="I70" s="33" t="s">
        <v>135</v>
      </c>
      <c r="J70" s="34" t="s">
        <v>151</v>
      </c>
      <c r="K70" s="703" t="s">
        <v>185</v>
      </c>
      <c r="L70" s="44" t="s">
        <v>186</v>
      </c>
      <c r="M70" s="44">
        <v>1</v>
      </c>
      <c r="N70" s="703" t="s">
        <v>657</v>
      </c>
      <c r="O70" s="368" t="s">
        <v>657</v>
      </c>
      <c r="P70" s="368" t="s">
        <v>657</v>
      </c>
      <c r="Q70" s="48">
        <v>7200</v>
      </c>
      <c r="R70" s="47">
        <v>7200</v>
      </c>
      <c r="S70" s="30">
        <v>7200</v>
      </c>
      <c r="T70" s="30"/>
      <c r="U70" s="149">
        <f t="shared" si="0"/>
        <v>21600</v>
      </c>
      <c r="V70" s="30"/>
      <c r="W70" s="33"/>
      <c r="X70" s="707" t="s">
        <v>130</v>
      </c>
      <c r="Y70" s="707" t="s">
        <v>131</v>
      </c>
      <c r="Z70" s="35"/>
    </row>
    <row r="71" spans="1:26" ht="38.25" customHeight="1" x14ac:dyDescent="0.2">
      <c r="A71" s="366" t="s">
        <v>728</v>
      </c>
      <c r="B71" s="32" t="s">
        <v>132</v>
      </c>
      <c r="C71" s="33">
        <v>2024</v>
      </c>
      <c r="D71" s="33">
        <v>2024</v>
      </c>
      <c r="E71" s="33" t="s">
        <v>133</v>
      </c>
      <c r="F71" s="33" t="s">
        <v>133</v>
      </c>
      <c r="G71" s="33" t="s">
        <v>133</v>
      </c>
      <c r="H71" s="33" t="s">
        <v>133</v>
      </c>
      <c r="I71" s="33" t="s">
        <v>135</v>
      </c>
      <c r="J71" s="34" t="s">
        <v>159</v>
      </c>
      <c r="K71" s="703" t="s">
        <v>157</v>
      </c>
      <c r="L71" s="34" t="s">
        <v>455</v>
      </c>
      <c r="M71" s="34">
        <v>1</v>
      </c>
      <c r="N71" s="703" t="s">
        <v>657</v>
      </c>
      <c r="O71" s="368" t="s">
        <v>657</v>
      </c>
      <c r="P71" s="368" t="s">
        <v>657</v>
      </c>
      <c r="Q71" s="47">
        <v>7512</v>
      </c>
      <c r="R71" s="47">
        <v>7512</v>
      </c>
      <c r="S71" s="30">
        <v>7512</v>
      </c>
      <c r="T71" s="30"/>
      <c r="U71" s="149">
        <f>SUM(Q71:T71)</f>
        <v>22536</v>
      </c>
      <c r="V71" s="30"/>
      <c r="W71" s="33"/>
      <c r="X71" s="707" t="s">
        <v>130</v>
      </c>
      <c r="Y71" s="707" t="s">
        <v>131</v>
      </c>
      <c r="Z71" s="35"/>
    </row>
    <row r="72" spans="1:26" ht="38.25" customHeight="1" x14ac:dyDescent="0.2">
      <c r="A72" s="366" t="s">
        <v>729</v>
      </c>
      <c r="B72" s="32" t="s">
        <v>132</v>
      </c>
      <c r="C72" s="33">
        <v>2024</v>
      </c>
      <c r="D72" s="33">
        <v>2024</v>
      </c>
      <c r="E72" s="33" t="s">
        <v>133</v>
      </c>
      <c r="F72" s="33" t="s">
        <v>133</v>
      </c>
      <c r="G72" s="33" t="s">
        <v>133</v>
      </c>
      <c r="H72" s="33" t="s">
        <v>133</v>
      </c>
      <c r="I72" s="33" t="s">
        <v>135</v>
      </c>
      <c r="J72" s="34" t="s">
        <v>151</v>
      </c>
      <c r="K72" s="703" t="s">
        <v>185</v>
      </c>
      <c r="L72" s="34" t="s">
        <v>187</v>
      </c>
      <c r="M72" s="34">
        <v>1</v>
      </c>
      <c r="N72" s="703" t="s">
        <v>657</v>
      </c>
      <c r="O72" s="34">
        <v>1</v>
      </c>
      <c r="P72" s="383" t="s">
        <v>134</v>
      </c>
      <c r="Q72" s="47">
        <v>9100</v>
      </c>
      <c r="R72" s="47">
        <v>9100</v>
      </c>
      <c r="S72" s="30">
        <v>9100</v>
      </c>
      <c r="T72" s="30"/>
      <c r="U72" s="149">
        <f t="shared" si="0"/>
        <v>27300</v>
      </c>
      <c r="V72" s="30"/>
      <c r="W72" s="33"/>
      <c r="X72" s="707" t="s">
        <v>130</v>
      </c>
      <c r="Y72" s="707" t="s">
        <v>131</v>
      </c>
      <c r="Z72" s="35"/>
    </row>
    <row r="73" spans="1:26" ht="38.25" customHeight="1" x14ac:dyDescent="0.2">
      <c r="A73" s="366" t="s">
        <v>730</v>
      </c>
      <c r="B73" s="32" t="s">
        <v>132</v>
      </c>
      <c r="C73" s="33">
        <v>2024</v>
      </c>
      <c r="D73" s="33">
        <v>2024</v>
      </c>
      <c r="E73" s="33" t="s">
        <v>133</v>
      </c>
      <c r="F73" s="33" t="s">
        <v>133</v>
      </c>
      <c r="G73" s="33" t="s">
        <v>133</v>
      </c>
      <c r="H73" s="33" t="s">
        <v>133</v>
      </c>
      <c r="I73" s="33" t="s">
        <v>135</v>
      </c>
      <c r="J73" s="34" t="s">
        <v>151</v>
      </c>
      <c r="K73" s="703" t="s">
        <v>185</v>
      </c>
      <c r="L73" s="44" t="s">
        <v>824</v>
      </c>
      <c r="M73" s="44">
        <v>1</v>
      </c>
      <c r="N73" s="703" t="s">
        <v>657</v>
      </c>
      <c r="O73" s="44">
        <v>1</v>
      </c>
      <c r="P73" s="383" t="s">
        <v>134</v>
      </c>
      <c r="Q73" s="48">
        <v>12180</v>
      </c>
      <c r="R73" s="47">
        <v>12180</v>
      </c>
      <c r="S73" s="30">
        <v>12180</v>
      </c>
      <c r="T73" s="30"/>
      <c r="U73" s="149">
        <f t="shared" si="0"/>
        <v>36540</v>
      </c>
      <c r="V73" s="30"/>
      <c r="W73" s="33"/>
      <c r="X73" s="707" t="s">
        <v>130</v>
      </c>
      <c r="Y73" s="707" t="s">
        <v>131</v>
      </c>
      <c r="Z73" s="35"/>
    </row>
    <row r="74" spans="1:26" ht="38.25" customHeight="1" x14ac:dyDescent="0.2">
      <c r="A74" s="366" t="s">
        <v>731</v>
      </c>
      <c r="B74" s="32" t="s">
        <v>132</v>
      </c>
      <c r="C74" s="33">
        <v>2024</v>
      </c>
      <c r="D74" s="33">
        <v>2024</v>
      </c>
      <c r="E74" s="33" t="s">
        <v>133</v>
      </c>
      <c r="F74" s="33" t="s">
        <v>133</v>
      </c>
      <c r="G74" s="33" t="s">
        <v>133</v>
      </c>
      <c r="H74" s="33" t="s">
        <v>133</v>
      </c>
      <c r="I74" s="33" t="s">
        <v>135</v>
      </c>
      <c r="J74" s="34" t="s">
        <v>159</v>
      </c>
      <c r="K74" s="703" t="s">
        <v>191</v>
      </c>
      <c r="L74" s="34" t="s">
        <v>457</v>
      </c>
      <c r="M74" s="34">
        <v>2</v>
      </c>
      <c r="N74" s="703" t="s">
        <v>3</v>
      </c>
      <c r="O74" s="34">
        <v>1</v>
      </c>
      <c r="P74" s="383" t="s">
        <v>145</v>
      </c>
      <c r="Q74" s="47">
        <v>16400</v>
      </c>
      <c r="R74" s="47">
        <v>16400</v>
      </c>
      <c r="S74" s="30">
        <v>16400</v>
      </c>
      <c r="T74" s="30"/>
      <c r="U74" s="149">
        <f>SUM(Q74:T74)</f>
        <v>49200</v>
      </c>
      <c r="V74" s="30"/>
      <c r="W74" s="33"/>
      <c r="X74" s="707" t="s">
        <v>130</v>
      </c>
      <c r="Y74" s="707" t="s">
        <v>131</v>
      </c>
      <c r="Z74" s="35"/>
    </row>
    <row r="75" spans="1:26" ht="38.25" customHeight="1" x14ac:dyDescent="0.2">
      <c r="A75" s="366" t="s">
        <v>732</v>
      </c>
      <c r="B75" s="32" t="s">
        <v>132</v>
      </c>
      <c r="C75" s="33">
        <v>2024</v>
      </c>
      <c r="D75" s="33">
        <v>2024</v>
      </c>
      <c r="E75" s="33" t="s">
        <v>133</v>
      </c>
      <c r="F75" s="33" t="s">
        <v>133</v>
      </c>
      <c r="G75" s="33" t="s">
        <v>133</v>
      </c>
      <c r="H75" s="33" t="s">
        <v>133</v>
      </c>
      <c r="I75" s="33" t="s">
        <v>135</v>
      </c>
      <c r="J75" s="34" t="s">
        <v>159</v>
      </c>
      <c r="K75" s="703" t="s">
        <v>192</v>
      </c>
      <c r="L75" s="34" t="s">
        <v>193</v>
      </c>
      <c r="M75" s="34">
        <v>1</v>
      </c>
      <c r="N75" s="703" t="s">
        <v>657</v>
      </c>
      <c r="O75" s="34">
        <v>1</v>
      </c>
      <c r="P75" s="383" t="s">
        <v>134</v>
      </c>
      <c r="Q75" s="47">
        <v>12000</v>
      </c>
      <c r="R75" s="47">
        <v>12000</v>
      </c>
      <c r="S75" s="30">
        <v>12000</v>
      </c>
      <c r="T75" s="30"/>
      <c r="U75" s="149">
        <f t="shared" si="0"/>
        <v>36000</v>
      </c>
      <c r="V75" s="30"/>
      <c r="W75" s="33"/>
      <c r="X75" s="707" t="s">
        <v>130</v>
      </c>
      <c r="Y75" s="707" t="s">
        <v>131</v>
      </c>
      <c r="Z75" s="35"/>
    </row>
    <row r="76" spans="1:26" ht="38.25" customHeight="1" x14ac:dyDescent="0.2">
      <c r="A76" s="366" t="s">
        <v>733</v>
      </c>
      <c r="B76" s="32" t="s">
        <v>132</v>
      </c>
      <c r="C76" s="33">
        <v>2024</v>
      </c>
      <c r="D76" s="33">
        <v>2024</v>
      </c>
      <c r="E76" s="33" t="s">
        <v>133</v>
      </c>
      <c r="F76" s="33" t="s">
        <v>133</v>
      </c>
      <c r="G76" s="33" t="s">
        <v>133</v>
      </c>
      <c r="H76" s="33" t="s">
        <v>133</v>
      </c>
      <c r="I76" s="33" t="s">
        <v>135</v>
      </c>
      <c r="J76" s="34" t="s">
        <v>159</v>
      </c>
      <c r="K76" s="703" t="s">
        <v>194</v>
      </c>
      <c r="L76" s="34" t="s">
        <v>251</v>
      </c>
      <c r="M76" s="34">
        <v>1</v>
      </c>
      <c r="N76" s="703" t="s">
        <v>4</v>
      </c>
      <c r="O76" s="34">
        <v>1</v>
      </c>
      <c r="P76" s="383" t="s">
        <v>145</v>
      </c>
      <c r="Q76" s="47">
        <v>2200</v>
      </c>
      <c r="R76" s="47">
        <v>2200</v>
      </c>
      <c r="S76" s="30">
        <v>2200</v>
      </c>
      <c r="T76" s="30"/>
      <c r="U76" s="149">
        <f t="shared" si="0"/>
        <v>6600</v>
      </c>
      <c r="V76" s="30"/>
      <c r="W76" s="33"/>
      <c r="X76" s="707" t="s">
        <v>130</v>
      </c>
      <c r="Y76" s="707" t="s">
        <v>131</v>
      </c>
      <c r="Z76" s="35"/>
    </row>
    <row r="77" spans="1:26" s="39" customFormat="1" ht="38.25" customHeight="1" x14ac:dyDescent="0.2">
      <c r="A77" s="366" t="s">
        <v>831</v>
      </c>
      <c r="B77" s="32" t="s">
        <v>132</v>
      </c>
      <c r="C77" s="33">
        <v>2024</v>
      </c>
      <c r="D77" s="33">
        <v>2024</v>
      </c>
      <c r="E77" s="33" t="s">
        <v>133</v>
      </c>
      <c r="F77" s="33" t="s">
        <v>133</v>
      </c>
      <c r="G77" s="33" t="s">
        <v>133</v>
      </c>
      <c r="H77" s="33" t="s">
        <v>133</v>
      </c>
      <c r="I77" s="33" t="s">
        <v>135</v>
      </c>
      <c r="J77" s="34" t="s">
        <v>140</v>
      </c>
      <c r="K77" s="703" t="s">
        <v>195</v>
      </c>
      <c r="L77" s="34" t="s">
        <v>196</v>
      </c>
      <c r="M77" s="34">
        <v>2</v>
      </c>
      <c r="N77" s="703" t="s">
        <v>3</v>
      </c>
      <c r="O77" s="34">
        <v>1</v>
      </c>
      <c r="P77" s="383" t="s">
        <v>145</v>
      </c>
      <c r="Q77" s="47">
        <v>2600</v>
      </c>
      <c r="R77" s="47">
        <v>2600</v>
      </c>
      <c r="S77" s="30">
        <v>2600</v>
      </c>
      <c r="T77" s="36"/>
      <c r="U77" s="149">
        <f t="shared" si="0"/>
        <v>7800</v>
      </c>
      <c r="V77" s="36"/>
      <c r="W77" s="37"/>
      <c r="X77" s="707" t="s">
        <v>130</v>
      </c>
      <c r="Y77" s="707" t="s">
        <v>131</v>
      </c>
      <c r="Z77" s="38"/>
    </row>
    <row r="78" spans="1:26" s="39" customFormat="1" ht="38.25" customHeight="1" x14ac:dyDescent="0.2">
      <c r="A78" s="366" t="s">
        <v>832</v>
      </c>
      <c r="B78" s="32" t="s">
        <v>132</v>
      </c>
      <c r="C78" s="33">
        <v>2024</v>
      </c>
      <c r="D78" s="33">
        <v>2024</v>
      </c>
      <c r="E78" s="33" t="s">
        <v>133</v>
      </c>
      <c r="F78" s="33" t="s">
        <v>133</v>
      </c>
      <c r="G78" s="33" t="s">
        <v>133</v>
      </c>
      <c r="H78" s="33" t="s">
        <v>133</v>
      </c>
      <c r="I78" s="33" t="s">
        <v>135</v>
      </c>
      <c r="J78" s="34" t="s">
        <v>151</v>
      </c>
      <c r="K78" s="703" t="s">
        <v>197</v>
      </c>
      <c r="L78" s="34" t="s">
        <v>198</v>
      </c>
      <c r="M78" s="34">
        <v>2</v>
      </c>
      <c r="N78" s="703" t="s">
        <v>657</v>
      </c>
      <c r="O78" s="34">
        <v>1</v>
      </c>
      <c r="P78" s="383" t="s">
        <v>145</v>
      </c>
      <c r="Q78" s="47">
        <v>2175</v>
      </c>
      <c r="R78" s="47">
        <v>2175</v>
      </c>
      <c r="S78" s="30">
        <v>2175</v>
      </c>
      <c r="T78" s="36"/>
      <c r="U78" s="149">
        <f t="shared" si="0"/>
        <v>6525</v>
      </c>
      <c r="V78" s="36"/>
      <c r="W78" s="37"/>
      <c r="X78" s="707" t="s">
        <v>130</v>
      </c>
      <c r="Y78" s="707" t="s">
        <v>131</v>
      </c>
      <c r="Z78" s="38"/>
    </row>
    <row r="79" spans="1:26" ht="63" customHeight="1" x14ac:dyDescent="0.2">
      <c r="A79" s="366" t="s">
        <v>978</v>
      </c>
      <c r="B79" s="32" t="s">
        <v>132</v>
      </c>
      <c r="C79" s="33">
        <v>2024</v>
      </c>
      <c r="D79" s="33">
        <v>2024</v>
      </c>
      <c r="E79" s="33" t="s">
        <v>133</v>
      </c>
      <c r="F79" s="33" t="s">
        <v>134</v>
      </c>
      <c r="G79" s="33" t="s">
        <v>133</v>
      </c>
      <c r="H79" s="33" t="s">
        <v>133</v>
      </c>
      <c r="I79" s="33" t="s">
        <v>135</v>
      </c>
      <c r="J79" s="679" t="s">
        <v>136</v>
      </c>
      <c r="K79" s="714" t="s">
        <v>137</v>
      </c>
      <c r="L79" s="679" t="s">
        <v>432</v>
      </c>
      <c r="M79" s="133" t="s">
        <v>150</v>
      </c>
      <c r="N79" s="703" t="s">
        <v>870</v>
      </c>
      <c r="O79" s="34">
        <v>1</v>
      </c>
      <c r="P79" s="383" t="s">
        <v>134</v>
      </c>
      <c r="Q79" s="47">
        <v>3300</v>
      </c>
      <c r="R79" s="47">
        <v>3300</v>
      </c>
      <c r="S79" s="47">
        <v>3300</v>
      </c>
      <c r="T79" s="30"/>
      <c r="U79" s="149">
        <f>SUM(Q79:T79)</f>
        <v>9900</v>
      </c>
      <c r="V79" s="30"/>
      <c r="W79" s="33"/>
      <c r="X79" s="707" t="s">
        <v>130</v>
      </c>
      <c r="Y79" s="707" t="s">
        <v>131</v>
      </c>
      <c r="Z79" s="35"/>
    </row>
    <row r="80" spans="1:26" ht="74.25" customHeight="1" x14ac:dyDescent="0.2">
      <c r="A80" s="366" t="s">
        <v>979</v>
      </c>
      <c r="B80" s="32" t="s">
        <v>132</v>
      </c>
      <c r="C80" s="33">
        <v>2024</v>
      </c>
      <c r="D80" s="33">
        <v>2024</v>
      </c>
      <c r="E80" s="33" t="s">
        <v>134</v>
      </c>
      <c r="F80" s="33" t="s">
        <v>139</v>
      </c>
      <c r="G80" s="33" t="s">
        <v>134</v>
      </c>
      <c r="H80" s="33" t="s">
        <v>139</v>
      </c>
      <c r="I80" s="33" t="s">
        <v>135</v>
      </c>
      <c r="J80" s="679" t="s">
        <v>147</v>
      </c>
      <c r="K80" s="714" t="s">
        <v>148</v>
      </c>
      <c r="L80" s="679" t="s">
        <v>200</v>
      </c>
      <c r="M80" s="133" t="s">
        <v>150</v>
      </c>
      <c r="N80" s="703" t="s">
        <v>269</v>
      </c>
      <c r="O80" s="34">
        <v>1</v>
      </c>
      <c r="P80" s="383" t="s">
        <v>134</v>
      </c>
      <c r="Q80" s="47">
        <v>17000</v>
      </c>
      <c r="R80" s="47">
        <v>17000</v>
      </c>
      <c r="S80" s="47">
        <v>17000</v>
      </c>
      <c r="T80" s="30"/>
      <c r="U80" s="149">
        <f t="shared" ref="U80:U112" si="1">SUM(Q80:T80)</f>
        <v>51000</v>
      </c>
      <c r="V80" s="30"/>
      <c r="W80" s="33"/>
      <c r="X80" s="707" t="s">
        <v>130</v>
      </c>
      <c r="Y80" s="707" t="s">
        <v>1061</v>
      </c>
      <c r="Z80" s="35"/>
    </row>
    <row r="81" spans="1:26" ht="38.25" customHeight="1" x14ac:dyDescent="0.2">
      <c r="A81" s="366" t="s">
        <v>980</v>
      </c>
      <c r="B81" s="32" t="s">
        <v>132</v>
      </c>
      <c r="C81" s="33">
        <v>2024</v>
      </c>
      <c r="D81" s="33">
        <v>2024</v>
      </c>
      <c r="E81" s="33" t="s">
        <v>133</v>
      </c>
      <c r="F81" s="33" t="s">
        <v>134</v>
      </c>
      <c r="G81" s="33" t="s">
        <v>133</v>
      </c>
      <c r="H81" s="33" t="s">
        <v>133</v>
      </c>
      <c r="I81" s="33" t="s">
        <v>135</v>
      </c>
      <c r="J81" s="679" t="s">
        <v>151</v>
      </c>
      <c r="K81" s="714" t="s">
        <v>163</v>
      </c>
      <c r="L81" s="679" t="s">
        <v>202</v>
      </c>
      <c r="M81" s="133" t="s">
        <v>4</v>
      </c>
      <c r="N81" s="703" t="s">
        <v>657</v>
      </c>
      <c r="O81" s="34">
        <v>1</v>
      </c>
      <c r="P81" s="383" t="s">
        <v>145</v>
      </c>
      <c r="Q81" s="47">
        <v>960</v>
      </c>
      <c r="R81" s="47">
        <v>960</v>
      </c>
      <c r="S81" s="47">
        <v>960</v>
      </c>
      <c r="T81" s="30"/>
      <c r="U81" s="149">
        <f t="shared" si="1"/>
        <v>2880</v>
      </c>
      <c r="V81" s="30"/>
      <c r="W81" s="33"/>
      <c r="X81" s="707" t="s">
        <v>495</v>
      </c>
      <c r="Y81" s="707" t="s">
        <v>131</v>
      </c>
      <c r="Z81" s="35"/>
    </row>
    <row r="82" spans="1:26" ht="38.25" customHeight="1" x14ac:dyDescent="0.2">
      <c r="A82" s="366" t="s">
        <v>981</v>
      </c>
      <c r="B82" s="32" t="s">
        <v>132</v>
      </c>
      <c r="C82" s="33">
        <v>2024</v>
      </c>
      <c r="D82" s="33">
        <v>2024</v>
      </c>
      <c r="E82" s="33" t="s">
        <v>133</v>
      </c>
      <c r="F82" s="33" t="s">
        <v>133</v>
      </c>
      <c r="G82" s="33" t="s">
        <v>133</v>
      </c>
      <c r="H82" s="33" t="s">
        <v>133</v>
      </c>
      <c r="I82" s="33" t="s">
        <v>135</v>
      </c>
      <c r="J82" s="679" t="s">
        <v>151</v>
      </c>
      <c r="K82" s="714" t="s">
        <v>160</v>
      </c>
      <c r="L82" s="680" t="s">
        <v>454</v>
      </c>
      <c r="M82" s="133" t="s">
        <v>150</v>
      </c>
      <c r="N82" s="703" t="s">
        <v>279</v>
      </c>
      <c r="O82" s="34">
        <v>1</v>
      </c>
      <c r="P82" s="383" t="s">
        <v>145</v>
      </c>
      <c r="Q82" s="47">
        <v>7500</v>
      </c>
      <c r="R82" s="47">
        <v>7500</v>
      </c>
      <c r="S82" s="47">
        <v>7500</v>
      </c>
      <c r="T82" s="30"/>
      <c r="U82" s="149">
        <f t="shared" si="1"/>
        <v>22500</v>
      </c>
      <c r="V82" s="30"/>
      <c r="W82" s="33"/>
      <c r="X82" s="707" t="s">
        <v>130</v>
      </c>
      <c r="Y82" s="707" t="s">
        <v>131</v>
      </c>
      <c r="Z82" s="35"/>
    </row>
    <row r="83" spans="1:26" ht="38.25" customHeight="1" x14ac:dyDescent="0.2">
      <c r="A83" s="366" t="s">
        <v>982</v>
      </c>
      <c r="B83" s="32" t="s">
        <v>132</v>
      </c>
      <c r="C83" s="33">
        <v>2024</v>
      </c>
      <c r="D83" s="33">
        <v>2024</v>
      </c>
      <c r="E83" s="33" t="s">
        <v>133</v>
      </c>
      <c r="F83" s="33" t="s">
        <v>133</v>
      </c>
      <c r="G83" s="33" t="s">
        <v>133</v>
      </c>
      <c r="H83" s="33" t="s">
        <v>133</v>
      </c>
      <c r="I83" s="33" t="s">
        <v>135</v>
      </c>
      <c r="J83" s="679" t="s">
        <v>151</v>
      </c>
      <c r="K83" s="714" t="s">
        <v>199</v>
      </c>
      <c r="L83" s="679" t="s">
        <v>463</v>
      </c>
      <c r="M83" s="34">
        <v>1</v>
      </c>
      <c r="N83" s="703" t="s">
        <v>870</v>
      </c>
      <c r="O83" s="34">
        <v>1</v>
      </c>
      <c r="P83" s="383" t="s">
        <v>145</v>
      </c>
      <c r="Q83" s="47">
        <v>620</v>
      </c>
      <c r="R83" s="47">
        <v>620</v>
      </c>
      <c r="S83" s="47">
        <v>620</v>
      </c>
      <c r="T83" s="30"/>
      <c r="U83" s="149">
        <f t="shared" si="1"/>
        <v>1860</v>
      </c>
      <c r="V83" s="30"/>
      <c r="W83" s="33"/>
      <c r="X83" s="707" t="s">
        <v>130</v>
      </c>
      <c r="Y83" s="707" t="s">
        <v>131</v>
      </c>
      <c r="Z83" s="35"/>
    </row>
    <row r="84" spans="1:26" ht="38.25" customHeight="1" x14ac:dyDescent="0.2">
      <c r="A84" s="366" t="s">
        <v>983</v>
      </c>
      <c r="B84" s="32" t="s">
        <v>132</v>
      </c>
      <c r="C84" s="33">
        <v>2024</v>
      </c>
      <c r="D84" s="33">
        <v>2024</v>
      </c>
      <c r="E84" s="33" t="s">
        <v>133</v>
      </c>
      <c r="F84" s="33" t="s">
        <v>133</v>
      </c>
      <c r="G84" s="33" t="s">
        <v>133</v>
      </c>
      <c r="H84" s="33" t="s">
        <v>133</v>
      </c>
      <c r="I84" s="33" t="s">
        <v>135</v>
      </c>
      <c r="J84" s="679" t="s">
        <v>151</v>
      </c>
      <c r="K84" s="714" t="s">
        <v>205</v>
      </c>
      <c r="L84" s="679" t="s">
        <v>467</v>
      </c>
      <c r="M84" s="34">
        <v>1</v>
      </c>
      <c r="N84" s="703" t="s">
        <v>870</v>
      </c>
      <c r="O84" s="34">
        <v>1</v>
      </c>
      <c r="P84" s="383" t="s">
        <v>145</v>
      </c>
      <c r="Q84" s="47">
        <v>13713</v>
      </c>
      <c r="R84" s="47">
        <v>13713</v>
      </c>
      <c r="S84" s="47">
        <v>13713</v>
      </c>
      <c r="T84" s="30"/>
      <c r="U84" s="149">
        <f t="shared" si="1"/>
        <v>41139</v>
      </c>
      <c r="V84" s="30"/>
      <c r="W84" s="33"/>
      <c r="X84" s="707" t="s">
        <v>130</v>
      </c>
      <c r="Y84" s="707" t="s">
        <v>131</v>
      </c>
      <c r="Z84" s="35"/>
    </row>
    <row r="85" spans="1:26" ht="38.25" customHeight="1" x14ac:dyDescent="0.2">
      <c r="A85" s="366" t="s">
        <v>984</v>
      </c>
      <c r="B85" s="32" t="s">
        <v>132</v>
      </c>
      <c r="C85" s="33">
        <v>2024</v>
      </c>
      <c r="D85" s="33">
        <v>2024</v>
      </c>
      <c r="E85" s="33" t="s">
        <v>133</v>
      </c>
      <c r="F85" s="33" t="s">
        <v>133</v>
      </c>
      <c r="G85" s="33" t="s">
        <v>133</v>
      </c>
      <c r="H85" s="33" t="s">
        <v>133</v>
      </c>
      <c r="I85" s="33" t="s">
        <v>135</v>
      </c>
      <c r="J85" s="679" t="s">
        <v>151</v>
      </c>
      <c r="K85" s="714" t="s">
        <v>152</v>
      </c>
      <c r="L85" s="680" t="s">
        <v>439</v>
      </c>
      <c r="M85" s="34">
        <v>1</v>
      </c>
      <c r="N85" s="703" t="s">
        <v>269</v>
      </c>
      <c r="O85" s="34">
        <v>1</v>
      </c>
      <c r="P85" s="383" t="s">
        <v>145</v>
      </c>
      <c r="Q85" s="47">
        <v>3350</v>
      </c>
      <c r="R85" s="47">
        <v>3350</v>
      </c>
      <c r="S85" s="47">
        <v>3350</v>
      </c>
      <c r="T85" s="30"/>
      <c r="U85" s="149">
        <f t="shared" si="1"/>
        <v>10050</v>
      </c>
      <c r="V85" s="30"/>
      <c r="W85" s="33"/>
      <c r="X85" s="707" t="s">
        <v>130</v>
      </c>
      <c r="Y85" s="707" t="s">
        <v>131</v>
      </c>
      <c r="Z85" s="35"/>
    </row>
    <row r="86" spans="1:26" ht="149.25" customHeight="1" x14ac:dyDescent="0.2">
      <c r="A86" s="366" t="s">
        <v>985</v>
      </c>
      <c r="B86" s="32" t="s">
        <v>132</v>
      </c>
      <c r="C86" s="33">
        <v>2024</v>
      </c>
      <c r="D86" s="33">
        <v>2024</v>
      </c>
      <c r="E86" s="33" t="s">
        <v>133</v>
      </c>
      <c r="F86" s="33" t="s">
        <v>133</v>
      </c>
      <c r="G86" s="33" t="s">
        <v>133</v>
      </c>
      <c r="H86" s="33" t="s">
        <v>133</v>
      </c>
      <c r="I86" s="33" t="s">
        <v>135</v>
      </c>
      <c r="J86" s="679" t="s">
        <v>151</v>
      </c>
      <c r="K86" s="714" t="s">
        <v>152</v>
      </c>
      <c r="L86" s="680" t="s">
        <v>458</v>
      </c>
      <c r="M86" s="34">
        <v>1</v>
      </c>
      <c r="N86" s="703" t="s">
        <v>269</v>
      </c>
      <c r="O86" s="34">
        <v>1</v>
      </c>
      <c r="P86" s="383" t="s">
        <v>145</v>
      </c>
      <c r="Q86" s="47">
        <v>1600</v>
      </c>
      <c r="R86" s="47">
        <v>1600</v>
      </c>
      <c r="S86" s="47">
        <v>1600</v>
      </c>
      <c r="T86" s="30"/>
      <c r="U86" s="149">
        <f t="shared" si="1"/>
        <v>4800</v>
      </c>
      <c r="V86" s="30"/>
      <c r="W86" s="33"/>
      <c r="X86" s="707" t="s">
        <v>130</v>
      </c>
      <c r="Y86" s="707" t="s">
        <v>131</v>
      </c>
      <c r="Z86" s="35"/>
    </row>
    <row r="87" spans="1:26" ht="149.25" customHeight="1" x14ac:dyDescent="0.2">
      <c r="A87" s="366" t="s">
        <v>986</v>
      </c>
      <c r="B87" s="32" t="s">
        <v>132</v>
      </c>
      <c r="C87" s="33">
        <v>2024</v>
      </c>
      <c r="D87" s="33">
        <v>2024</v>
      </c>
      <c r="E87" s="33" t="s">
        <v>133</v>
      </c>
      <c r="F87" s="33" t="s">
        <v>133</v>
      </c>
      <c r="G87" s="33" t="s">
        <v>133</v>
      </c>
      <c r="H87" s="33" t="s">
        <v>133</v>
      </c>
      <c r="I87" s="33" t="s">
        <v>135</v>
      </c>
      <c r="J87" s="679" t="s">
        <v>151</v>
      </c>
      <c r="K87" s="714" t="s">
        <v>152</v>
      </c>
      <c r="L87" s="680" t="s">
        <v>459</v>
      </c>
      <c r="M87" s="34">
        <v>1</v>
      </c>
      <c r="N87" s="703" t="s">
        <v>4</v>
      </c>
      <c r="O87" s="34">
        <v>1</v>
      </c>
      <c r="P87" s="383" t="s">
        <v>145</v>
      </c>
      <c r="Q87" s="47">
        <v>850</v>
      </c>
      <c r="R87" s="47">
        <v>850</v>
      </c>
      <c r="S87" s="47">
        <v>850</v>
      </c>
      <c r="T87" s="30"/>
      <c r="U87" s="149">
        <f t="shared" si="1"/>
        <v>2550</v>
      </c>
      <c r="V87" s="30"/>
      <c r="W87" s="33"/>
      <c r="X87" s="707" t="s">
        <v>130</v>
      </c>
      <c r="Y87" s="707" t="s">
        <v>131</v>
      </c>
      <c r="Z87" s="35"/>
    </row>
    <row r="88" spans="1:26" ht="149.25" customHeight="1" x14ac:dyDescent="0.2">
      <c r="A88" s="366" t="s">
        <v>987</v>
      </c>
      <c r="B88" s="32" t="s">
        <v>132</v>
      </c>
      <c r="C88" s="33">
        <v>2024</v>
      </c>
      <c r="D88" s="33">
        <v>2024</v>
      </c>
      <c r="E88" s="33" t="s">
        <v>133</v>
      </c>
      <c r="F88" s="33" t="s">
        <v>133</v>
      </c>
      <c r="G88" s="33" t="s">
        <v>133</v>
      </c>
      <c r="H88" s="33" t="s">
        <v>133</v>
      </c>
      <c r="I88" s="33" t="s">
        <v>135</v>
      </c>
      <c r="J88" s="679" t="s">
        <v>151</v>
      </c>
      <c r="K88" s="714" t="s">
        <v>199</v>
      </c>
      <c r="L88" s="679" t="s">
        <v>462</v>
      </c>
      <c r="M88" s="34">
        <v>1</v>
      </c>
      <c r="N88" s="703" t="s">
        <v>870</v>
      </c>
      <c r="O88" s="34">
        <v>1</v>
      </c>
      <c r="P88" s="383" t="s">
        <v>145</v>
      </c>
      <c r="Q88" s="47">
        <v>2500</v>
      </c>
      <c r="R88" s="47">
        <v>2500</v>
      </c>
      <c r="S88" s="47">
        <v>2500</v>
      </c>
      <c r="T88" s="30"/>
      <c r="U88" s="149">
        <f t="shared" si="1"/>
        <v>7500</v>
      </c>
      <c r="V88" s="30"/>
      <c r="W88" s="33"/>
      <c r="X88" s="707" t="s">
        <v>130</v>
      </c>
      <c r="Y88" s="707" t="s">
        <v>131</v>
      </c>
      <c r="Z88" s="35"/>
    </row>
    <row r="89" spans="1:26" ht="149.25" customHeight="1" x14ac:dyDescent="0.2">
      <c r="A89" s="366" t="s">
        <v>988</v>
      </c>
      <c r="B89" s="32" t="s">
        <v>132</v>
      </c>
      <c r="C89" s="33">
        <v>2024</v>
      </c>
      <c r="D89" s="33">
        <v>2024</v>
      </c>
      <c r="E89" s="33" t="s">
        <v>133</v>
      </c>
      <c r="F89" s="33" t="s">
        <v>133</v>
      </c>
      <c r="G89" s="33" t="s">
        <v>133</v>
      </c>
      <c r="H89" s="33" t="s">
        <v>133</v>
      </c>
      <c r="I89" s="33" t="s">
        <v>135</v>
      </c>
      <c r="J89" s="679" t="s">
        <v>151</v>
      </c>
      <c r="K89" s="714" t="s">
        <v>152</v>
      </c>
      <c r="L89" s="680" t="s">
        <v>460</v>
      </c>
      <c r="M89" s="34"/>
      <c r="N89" s="703" t="s">
        <v>279</v>
      </c>
      <c r="O89" s="34"/>
      <c r="P89" s="383"/>
      <c r="Q89" s="47">
        <v>2000</v>
      </c>
      <c r="R89" s="47">
        <v>2000</v>
      </c>
      <c r="S89" s="47">
        <v>2000</v>
      </c>
      <c r="T89" s="30"/>
      <c r="U89" s="149">
        <f t="shared" si="1"/>
        <v>6000</v>
      </c>
      <c r="V89" s="30"/>
      <c r="W89" s="33"/>
      <c r="X89" s="707" t="s">
        <v>130</v>
      </c>
      <c r="Y89" s="707" t="s">
        <v>131</v>
      </c>
      <c r="Z89" s="35"/>
    </row>
    <row r="90" spans="1:26" ht="61.5" customHeight="1" x14ac:dyDescent="0.2">
      <c r="A90" s="366" t="s">
        <v>989</v>
      </c>
      <c r="B90" s="32" t="s">
        <v>132</v>
      </c>
      <c r="C90" s="33">
        <v>2024</v>
      </c>
      <c r="D90" s="33">
        <v>2024</v>
      </c>
      <c r="E90" s="33" t="s">
        <v>133</v>
      </c>
      <c r="F90" s="33" t="s">
        <v>133</v>
      </c>
      <c r="G90" s="33" t="s">
        <v>133</v>
      </c>
      <c r="H90" s="33" t="s">
        <v>133</v>
      </c>
      <c r="I90" s="33" t="s">
        <v>135</v>
      </c>
      <c r="J90" s="680" t="s">
        <v>151</v>
      </c>
      <c r="K90" s="714" t="s">
        <v>199</v>
      </c>
      <c r="L90" s="680" t="s">
        <v>873</v>
      </c>
      <c r="M90" s="34">
        <v>2</v>
      </c>
      <c r="N90" s="703" t="s">
        <v>870</v>
      </c>
      <c r="O90" s="34">
        <v>1</v>
      </c>
      <c r="P90" s="383" t="s">
        <v>145</v>
      </c>
      <c r="Q90" s="47">
        <v>195650</v>
      </c>
      <c r="R90" s="47">
        <v>195650</v>
      </c>
      <c r="S90" s="47">
        <v>195650</v>
      </c>
      <c r="T90" s="30"/>
      <c r="U90" s="149">
        <f t="shared" si="1"/>
        <v>586950</v>
      </c>
      <c r="V90" s="30"/>
      <c r="W90" s="33"/>
      <c r="X90" s="707" t="s">
        <v>130</v>
      </c>
      <c r="Y90" s="707" t="s">
        <v>131</v>
      </c>
      <c r="Z90" s="35"/>
    </row>
    <row r="91" spans="1:26" ht="68.25" customHeight="1" x14ac:dyDescent="0.2">
      <c r="A91" s="366" t="s">
        <v>990</v>
      </c>
      <c r="B91" s="32" t="s">
        <v>132</v>
      </c>
      <c r="C91" s="33">
        <v>2024</v>
      </c>
      <c r="D91" s="33">
        <v>2024</v>
      </c>
      <c r="E91" s="33" t="s">
        <v>133</v>
      </c>
      <c r="F91" s="33" t="s">
        <v>133</v>
      </c>
      <c r="G91" s="33" t="s">
        <v>133</v>
      </c>
      <c r="H91" s="33" t="s">
        <v>133</v>
      </c>
      <c r="I91" s="33" t="s">
        <v>135</v>
      </c>
      <c r="J91" s="679" t="s">
        <v>151</v>
      </c>
      <c r="K91" s="714" t="s">
        <v>207</v>
      </c>
      <c r="L91" s="679" t="s">
        <v>468</v>
      </c>
      <c r="M91" s="34">
        <v>1</v>
      </c>
      <c r="N91" s="703" t="s">
        <v>657</v>
      </c>
      <c r="O91" s="34">
        <v>1</v>
      </c>
      <c r="P91" s="383" t="s">
        <v>145</v>
      </c>
      <c r="Q91" s="47">
        <v>5500</v>
      </c>
      <c r="R91" s="47">
        <v>5500</v>
      </c>
      <c r="S91" s="47">
        <v>5500</v>
      </c>
      <c r="T91" s="30"/>
      <c r="U91" s="149">
        <f t="shared" si="1"/>
        <v>16500</v>
      </c>
      <c r="V91" s="30"/>
      <c r="W91" s="33"/>
      <c r="X91" s="707" t="s">
        <v>130</v>
      </c>
      <c r="Y91" s="707" t="s">
        <v>131</v>
      </c>
      <c r="Z91" s="35"/>
    </row>
    <row r="92" spans="1:26" ht="68.25" customHeight="1" x14ac:dyDescent="0.2">
      <c r="A92" s="366" t="s">
        <v>991</v>
      </c>
      <c r="B92" s="32" t="s">
        <v>132</v>
      </c>
      <c r="C92" s="33">
        <v>2024</v>
      </c>
      <c r="D92" s="33">
        <v>2024</v>
      </c>
      <c r="E92" s="33" t="s">
        <v>133</v>
      </c>
      <c r="F92" s="33" t="s">
        <v>133</v>
      </c>
      <c r="G92" s="33" t="s">
        <v>133</v>
      </c>
      <c r="H92" s="33" t="s">
        <v>133</v>
      </c>
      <c r="I92" s="33" t="s">
        <v>135</v>
      </c>
      <c r="J92" s="680" t="s">
        <v>151</v>
      </c>
      <c r="K92" s="714" t="s">
        <v>199</v>
      </c>
      <c r="L92" s="680" t="s">
        <v>464</v>
      </c>
      <c r="M92" s="34"/>
      <c r="N92" s="703" t="s">
        <v>870</v>
      </c>
      <c r="O92" s="34"/>
      <c r="P92" s="383"/>
      <c r="Q92" s="47">
        <v>130</v>
      </c>
      <c r="R92" s="47">
        <v>130</v>
      </c>
      <c r="S92" s="47">
        <v>130</v>
      </c>
      <c r="T92" s="30"/>
      <c r="U92" s="149">
        <f t="shared" si="1"/>
        <v>390</v>
      </c>
      <c r="V92" s="30"/>
      <c r="W92" s="33"/>
      <c r="X92" s="707" t="s">
        <v>130</v>
      </c>
      <c r="Y92" s="707" t="s">
        <v>131</v>
      </c>
      <c r="Z92" s="35"/>
    </row>
    <row r="93" spans="1:26" s="118" customFormat="1" ht="68.25" customHeight="1" x14ac:dyDescent="0.2">
      <c r="A93" s="366" t="s">
        <v>992</v>
      </c>
      <c r="B93" s="121" t="s">
        <v>132</v>
      </c>
      <c r="C93" s="33">
        <v>2024</v>
      </c>
      <c r="D93" s="33">
        <v>2024</v>
      </c>
      <c r="E93" s="33" t="s">
        <v>133</v>
      </c>
      <c r="F93" s="33" t="s">
        <v>133</v>
      </c>
      <c r="G93" s="33" t="s">
        <v>133</v>
      </c>
      <c r="H93" s="33" t="s">
        <v>133</v>
      </c>
      <c r="I93" s="33" t="s">
        <v>135</v>
      </c>
      <c r="J93" s="680" t="s">
        <v>151</v>
      </c>
      <c r="K93" s="714" t="s">
        <v>203</v>
      </c>
      <c r="L93" s="679" t="s">
        <v>469</v>
      </c>
      <c r="M93" s="44">
        <v>1</v>
      </c>
      <c r="N93" s="703" t="s">
        <v>269</v>
      </c>
      <c r="O93" s="44">
        <v>1</v>
      </c>
      <c r="P93" s="383" t="s">
        <v>145</v>
      </c>
      <c r="Q93" s="48">
        <v>14200</v>
      </c>
      <c r="R93" s="48">
        <v>14200</v>
      </c>
      <c r="S93" s="48">
        <v>14200</v>
      </c>
      <c r="T93" s="122"/>
      <c r="U93" s="149">
        <f t="shared" si="1"/>
        <v>42600</v>
      </c>
      <c r="V93" s="122"/>
      <c r="W93" s="45"/>
      <c r="X93" s="707" t="s">
        <v>130</v>
      </c>
      <c r="Y93" s="707" t="s">
        <v>131</v>
      </c>
      <c r="Z93" s="123"/>
    </row>
    <row r="94" spans="1:26" s="118" customFormat="1" ht="68.25" customHeight="1" x14ac:dyDescent="0.2">
      <c r="A94" s="366" t="s">
        <v>993</v>
      </c>
      <c r="B94" s="121" t="s">
        <v>132</v>
      </c>
      <c r="C94" s="33">
        <v>2024</v>
      </c>
      <c r="D94" s="33">
        <v>2024</v>
      </c>
      <c r="E94" s="33" t="s">
        <v>133</v>
      </c>
      <c r="F94" s="33" t="s">
        <v>133</v>
      </c>
      <c r="G94" s="33" t="s">
        <v>133</v>
      </c>
      <c r="H94" s="33" t="s">
        <v>133</v>
      </c>
      <c r="I94" s="33" t="s">
        <v>135</v>
      </c>
      <c r="J94" s="680" t="s">
        <v>151</v>
      </c>
      <c r="K94" s="714" t="s">
        <v>204</v>
      </c>
      <c r="L94" s="679" t="s">
        <v>470</v>
      </c>
      <c r="M94" s="44">
        <v>1</v>
      </c>
      <c r="N94" s="703" t="s">
        <v>657</v>
      </c>
      <c r="O94" s="44">
        <v>1</v>
      </c>
      <c r="P94" s="383" t="s">
        <v>145</v>
      </c>
      <c r="Q94" s="48">
        <v>3100</v>
      </c>
      <c r="R94" s="48">
        <v>3100</v>
      </c>
      <c r="S94" s="48">
        <v>3100</v>
      </c>
      <c r="T94" s="122"/>
      <c r="U94" s="149">
        <f t="shared" si="1"/>
        <v>9300</v>
      </c>
      <c r="V94" s="122"/>
      <c r="W94" s="45"/>
      <c r="X94" s="707" t="s">
        <v>130</v>
      </c>
      <c r="Y94" s="707" t="s">
        <v>131</v>
      </c>
      <c r="Z94" s="123"/>
    </row>
    <row r="95" spans="1:26" s="118" customFormat="1" ht="68.25" customHeight="1" x14ac:dyDescent="0.2">
      <c r="A95" s="366" t="s">
        <v>994</v>
      </c>
      <c r="B95" s="121" t="s">
        <v>132</v>
      </c>
      <c r="C95" s="33">
        <v>2024</v>
      </c>
      <c r="D95" s="33">
        <v>2024</v>
      </c>
      <c r="E95" s="33" t="s">
        <v>133</v>
      </c>
      <c r="F95" s="33" t="s">
        <v>133</v>
      </c>
      <c r="G95" s="33" t="s">
        <v>133</v>
      </c>
      <c r="H95" s="33" t="s">
        <v>133</v>
      </c>
      <c r="I95" s="33" t="s">
        <v>135</v>
      </c>
      <c r="J95" s="679" t="s">
        <v>151</v>
      </c>
      <c r="K95" s="714" t="s">
        <v>185</v>
      </c>
      <c r="L95" s="679" t="s">
        <v>471</v>
      </c>
      <c r="M95" s="44">
        <v>1</v>
      </c>
      <c r="N95" s="703" t="s">
        <v>870</v>
      </c>
      <c r="O95" s="44">
        <v>1</v>
      </c>
      <c r="P95" s="383" t="s">
        <v>145</v>
      </c>
      <c r="Q95" s="48">
        <v>1500</v>
      </c>
      <c r="R95" s="48">
        <v>1500</v>
      </c>
      <c r="S95" s="48">
        <v>1500</v>
      </c>
      <c r="T95" s="122"/>
      <c r="U95" s="149">
        <f t="shared" si="1"/>
        <v>4500</v>
      </c>
      <c r="V95" s="122"/>
      <c r="W95" s="45"/>
      <c r="X95" s="707" t="s">
        <v>130</v>
      </c>
      <c r="Y95" s="707" t="s">
        <v>131</v>
      </c>
      <c r="Z95" s="123"/>
    </row>
    <row r="96" spans="1:26" s="118" customFormat="1" ht="68.25" customHeight="1" x14ac:dyDescent="0.2">
      <c r="A96" s="366" t="s">
        <v>995</v>
      </c>
      <c r="B96" s="121" t="s">
        <v>132</v>
      </c>
      <c r="C96" s="33">
        <v>2024</v>
      </c>
      <c r="D96" s="33">
        <v>2024</v>
      </c>
      <c r="E96" s="33" t="s">
        <v>133</v>
      </c>
      <c r="F96" s="33" t="s">
        <v>133</v>
      </c>
      <c r="G96" s="33" t="s">
        <v>133</v>
      </c>
      <c r="H96" s="33" t="s">
        <v>133</v>
      </c>
      <c r="I96" s="33" t="s">
        <v>135</v>
      </c>
      <c r="J96" s="679" t="s">
        <v>151</v>
      </c>
      <c r="K96" s="714" t="s">
        <v>210</v>
      </c>
      <c r="L96" s="679" t="s">
        <v>874</v>
      </c>
      <c r="M96" s="44">
        <v>1</v>
      </c>
      <c r="N96" s="703" t="s">
        <v>657</v>
      </c>
      <c r="O96" s="44">
        <v>1</v>
      </c>
      <c r="P96" s="383" t="s">
        <v>145</v>
      </c>
      <c r="Q96" s="48">
        <v>1380</v>
      </c>
      <c r="R96" s="48">
        <v>1380</v>
      </c>
      <c r="S96" s="48">
        <v>1380</v>
      </c>
      <c r="T96" s="122"/>
      <c r="U96" s="149">
        <f t="shared" si="1"/>
        <v>4140</v>
      </c>
      <c r="V96" s="122"/>
      <c r="W96" s="45"/>
      <c r="X96" s="707" t="s">
        <v>130</v>
      </c>
      <c r="Y96" s="707" t="s">
        <v>131</v>
      </c>
      <c r="Z96" s="123"/>
    </row>
    <row r="97" spans="1:26" s="118" customFormat="1" ht="68.25" customHeight="1" x14ac:dyDescent="0.2">
      <c r="A97" s="366" t="s">
        <v>996</v>
      </c>
      <c r="B97" s="121" t="s">
        <v>132</v>
      </c>
      <c r="C97" s="33">
        <v>2024</v>
      </c>
      <c r="D97" s="33">
        <v>2024</v>
      </c>
      <c r="E97" s="33" t="s">
        <v>133</v>
      </c>
      <c r="F97" s="33" t="s">
        <v>133</v>
      </c>
      <c r="G97" s="33" t="s">
        <v>133</v>
      </c>
      <c r="H97" s="33" t="s">
        <v>133</v>
      </c>
      <c r="I97" s="33" t="s">
        <v>135</v>
      </c>
      <c r="J97" s="679" t="s">
        <v>140</v>
      </c>
      <c r="K97" s="714" t="s">
        <v>206</v>
      </c>
      <c r="L97" s="679" t="s">
        <v>180</v>
      </c>
      <c r="M97" s="44">
        <v>1</v>
      </c>
      <c r="N97" s="703" t="s">
        <v>657</v>
      </c>
      <c r="O97" s="44">
        <v>1</v>
      </c>
      <c r="P97" s="383" t="s">
        <v>145</v>
      </c>
      <c r="Q97" s="48">
        <v>26599</v>
      </c>
      <c r="R97" s="48">
        <v>26599</v>
      </c>
      <c r="S97" s="48">
        <v>26599</v>
      </c>
      <c r="T97" s="122"/>
      <c r="U97" s="149">
        <f t="shared" si="1"/>
        <v>79797</v>
      </c>
      <c r="V97" s="122"/>
      <c r="W97" s="45"/>
      <c r="X97" s="707" t="s">
        <v>130</v>
      </c>
      <c r="Y97" s="707" t="s">
        <v>146</v>
      </c>
      <c r="Z97" s="123"/>
    </row>
    <row r="98" spans="1:26" s="118" customFormat="1" ht="68.25" customHeight="1" x14ac:dyDescent="0.2">
      <c r="A98" s="366" t="s">
        <v>997</v>
      </c>
      <c r="B98" s="121" t="s">
        <v>132</v>
      </c>
      <c r="C98" s="33">
        <v>2024</v>
      </c>
      <c r="D98" s="33">
        <v>2024</v>
      </c>
      <c r="E98" s="33" t="s">
        <v>133</v>
      </c>
      <c r="F98" s="33" t="s">
        <v>133</v>
      </c>
      <c r="G98" s="33" t="s">
        <v>133</v>
      </c>
      <c r="H98" s="33" t="s">
        <v>133</v>
      </c>
      <c r="I98" s="33" t="s">
        <v>135</v>
      </c>
      <c r="J98" s="679" t="s">
        <v>151</v>
      </c>
      <c r="K98" s="714" t="s">
        <v>203</v>
      </c>
      <c r="L98" s="679" t="s">
        <v>819</v>
      </c>
      <c r="M98" s="44">
        <v>1</v>
      </c>
      <c r="N98" s="703" t="s">
        <v>657</v>
      </c>
      <c r="O98" s="44">
        <v>1</v>
      </c>
      <c r="P98" s="383" t="s">
        <v>145</v>
      </c>
      <c r="Q98" s="48">
        <v>600</v>
      </c>
      <c r="R98" s="48">
        <v>600</v>
      </c>
      <c r="S98" s="48">
        <v>600</v>
      </c>
      <c r="T98" s="122"/>
      <c r="U98" s="149">
        <f t="shared" si="1"/>
        <v>1800</v>
      </c>
      <c r="V98" s="122"/>
      <c r="W98" s="45"/>
      <c r="X98" s="707" t="s">
        <v>130</v>
      </c>
      <c r="Y98" s="707" t="s">
        <v>131</v>
      </c>
      <c r="Z98" s="123"/>
    </row>
    <row r="99" spans="1:26" s="118" customFormat="1" ht="68.25" customHeight="1" x14ac:dyDescent="0.2">
      <c r="A99" s="366" t="s">
        <v>998</v>
      </c>
      <c r="B99" s="121" t="s">
        <v>132</v>
      </c>
      <c r="C99" s="33">
        <v>2024</v>
      </c>
      <c r="D99" s="33">
        <v>2024</v>
      </c>
      <c r="E99" s="33" t="s">
        <v>133</v>
      </c>
      <c r="F99" s="33" t="s">
        <v>133</v>
      </c>
      <c r="G99" s="33" t="s">
        <v>133</v>
      </c>
      <c r="H99" s="33" t="s">
        <v>133</v>
      </c>
      <c r="I99" s="33" t="s">
        <v>135</v>
      </c>
      <c r="J99" s="679" t="s">
        <v>151</v>
      </c>
      <c r="K99" s="714" t="s">
        <v>164</v>
      </c>
      <c r="L99" s="679" t="s">
        <v>465</v>
      </c>
      <c r="M99" s="44">
        <v>1</v>
      </c>
      <c r="N99" s="703" t="s">
        <v>870</v>
      </c>
      <c r="O99" s="44">
        <v>1</v>
      </c>
      <c r="P99" s="383" t="s">
        <v>145</v>
      </c>
      <c r="Q99" s="48">
        <v>241510</v>
      </c>
      <c r="R99" s="48">
        <v>241510</v>
      </c>
      <c r="S99" s="48">
        <v>241510</v>
      </c>
      <c r="T99" s="122"/>
      <c r="U99" s="149">
        <f t="shared" si="1"/>
        <v>724530</v>
      </c>
      <c r="V99" s="122"/>
      <c r="W99" s="45"/>
      <c r="X99" s="707" t="s">
        <v>130</v>
      </c>
      <c r="Y99" s="707" t="s">
        <v>131</v>
      </c>
      <c r="Z99" s="123"/>
    </row>
    <row r="100" spans="1:26" s="118" customFormat="1" ht="68.25" customHeight="1" x14ac:dyDescent="0.2">
      <c r="A100" s="366" t="s">
        <v>999</v>
      </c>
      <c r="B100" s="121" t="s">
        <v>132</v>
      </c>
      <c r="C100" s="33">
        <v>2024</v>
      </c>
      <c r="D100" s="33">
        <v>2024</v>
      </c>
      <c r="E100" s="33" t="s">
        <v>133</v>
      </c>
      <c r="F100" s="33" t="s">
        <v>133</v>
      </c>
      <c r="G100" s="33" t="s">
        <v>133</v>
      </c>
      <c r="H100" s="33" t="s">
        <v>133</v>
      </c>
      <c r="I100" s="33" t="s">
        <v>135</v>
      </c>
      <c r="J100" s="679" t="s">
        <v>151</v>
      </c>
      <c r="K100" s="714" t="s">
        <v>164</v>
      </c>
      <c r="L100" s="679" t="s">
        <v>466</v>
      </c>
      <c r="M100" s="44">
        <v>1</v>
      </c>
      <c r="N100" s="703" t="s">
        <v>4</v>
      </c>
      <c r="O100" s="44">
        <v>1</v>
      </c>
      <c r="P100" s="383" t="s">
        <v>145</v>
      </c>
      <c r="Q100" s="48">
        <v>2200</v>
      </c>
      <c r="R100" s="48">
        <v>2200</v>
      </c>
      <c r="S100" s="48">
        <v>2200</v>
      </c>
      <c r="T100" s="122"/>
      <c r="U100" s="149">
        <f t="shared" si="1"/>
        <v>6600</v>
      </c>
      <c r="V100" s="122"/>
      <c r="W100" s="45"/>
      <c r="X100" s="707" t="s">
        <v>130</v>
      </c>
      <c r="Y100" s="707" t="s">
        <v>131</v>
      </c>
      <c r="Z100" s="123"/>
    </row>
    <row r="101" spans="1:26" s="118" customFormat="1" ht="68.25" customHeight="1" x14ac:dyDescent="0.2">
      <c r="A101" s="366" t="s">
        <v>1000</v>
      </c>
      <c r="B101" s="121" t="s">
        <v>132</v>
      </c>
      <c r="C101" s="33">
        <v>2024</v>
      </c>
      <c r="D101" s="33">
        <v>2024</v>
      </c>
      <c r="E101" s="33" t="s">
        <v>133</v>
      </c>
      <c r="F101" s="33" t="s">
        <v>133</v>
      </c>
      <c r="G101" s="33" t="s">
        <v>133</v>
      </c>
      <c r="H101" s="33" t="s">
        <v>133</v>
      </c>
      <c r="I101" s="33" t="s">
        <v>135</v>
      </c>
      <c r="J101" s="679" t="s">
        <v>151</v>
      </c>
      <c r="K101" s="714" t="s">
        <v>201</v>
      </c>
      <c r="L101" s="679" t="s">
        <v>472</v>
      </c>
      <c r="M101" s="44"/>
      <c r="N101" s="703" t="s">
        <v>870</v>
      </c>
      <c r="O101" s="44"/>
      <c r="P101" s="383"/>
      <c r="Q101" s="48">
        <v>25200</v>
      </c>
      <c r="R101" s="48">
        <v>25200</v>
      </c>
      <c r="S101" s="48">
        <v>25200</v>
      </c>
      <c r="T101" s="122"/>
      <c r="U101" s="149">
        <f t="shared" si="1"/>
        <v>75600</v>
      </c>
      <c r="V101" s="122"/>
      <c r="W101" s="45"/>
      <c r="X101" s="707" t="s">
        <v>130</v>
      </c>
      <c r="Y101" s="707" t="s">
        <v>131</v>
      </c>
      <c r="Z101" s="123"/>
    </row>
    <row r="102" spans="1:26" s="118" customFormat="1" ht="68.25" customHeight="1" x14ac:dyDescent="0.2">
      <c r="A102" s="366" t="s">
        <v>1001</v>
      </c>
      <c r="B102" s="121" t="s">
        <v>132</v>
      </c>
      <c r="C102" s="33">
        <v>2024</v>
      </c>
      <c r="D102" s="33">
        <v>2024</v>
      </c>
      <c r="E102" s="33" t="s">
        <v>133</v>
      </c>
      <c r="F102" s="33" t="s">
        <v>133</v>
      </c>
      <c r="G102" s="33" t="s">
        <v>133</v>
      </c>
      <c r="H102" s="33" t="s">
        <v>133</v>
      </c>
      <c r="I102" s="33" t="s">
        <v>135</v>
      </c>
      <c r="J102" s="679" t="s">
        <v>151</v>
      </c>
      <c r="K102" s="714" t="s">
        <v>209</v>
      </c>
      <c r="L102" s="679" t="s">
        <v>473</v>
      </c>
      <c r="M102" s="44">
        <v>1</v>
      </c>
      <c r="N102" s="703" t="s">
        <v>657</v>
      </c>
      <c r="O102" s="44">
        <v>1</v>
      </c>
      <c r="P102" s="383" t="s">
        <v>145</v>
      </c>
      <c r="Q102" s="48">
        <v>4680</v>
      </c>
      <c r="R102" s="48">
        <v>4680</v>
      </c>
      <c r="S102" s="48">
        <v>4680</v>
      </c>
      <c r="T102" s="122"/>
      <c r="U102" s="149">
        <f t="shared" si="1"/>
        <v>14040</v>
      </c>
      <c r="V102" s="122"/>
      <c r="W102" s="45"/>
      <c r="X102" s="707" t="s">
        <v>130</v>
      </c>
      <c r="Y102" s="707" t="s">
        <v>131</v>
      </c>
      <c r="Z102" s="123"/>
    </row>
    <row r="103" spans="1:26" s="118" customFormat="1" ht="68.25" customHeight="1" x14ac:dyDescent="0.2">
      <c r="A103" s="366" t="s">
        <v>1002</v>
      </c>
      <c r="B103" s="121" t="s">
        <v>132</v>
      </c>
      <c r="C103" s="33">
        <v>2024</v>
      </c>
      <c r="D103" s="33">
        <v>2024</v>
      </c>
      <c r="E103" s="33" t="s">
        <v>133</v>
      </c>
      <c r="F103" s="33" t="s">
        <v>133</v>
      </c>
      <c r="G103" s="33" t="s">
        <v>133</v>
      </c>
      <c r="H103" s="33" t="s">
        <v>133</v>
      </c>
      <c r="I103" s="33" t="s">
        <v>135</v>
      </c>
      <c r="J103" s="679" t="s">
        <v>151</v>
      </c>
      <c r="K103" s="714" t="s">
        <v>208</v>
      </c>
      <c r="L103" s="679" t="s">
        <v>476</v>
      </c>
      <c r="M103" s="44">
        <v>1</v>
      </c>
      <c r="N103" s="703" t="s">
        <v>657</v>
      </c>
      <c r="O103" s="44">
        <v>1</v>
      </c>
      <c r="P103" s="383" t="s">
        <v>145</v>
      </c>
      <c r="Q103" s="48">
        <v>2600</v>
      </c>
      <c r="R103" s="48">
        <v>2600</v>
      </c>
      <c r="S103" s="48">
        <v>2600</v>
      </c>
      <c r="T103" s="122"/>
      <c r="U103" s="149">
        <f t="shared" si="1"/>
        <v>7800</v>
      </c>
      <c r="V103" s="122"/>
      <c r="W103" s="45"/>
      <c r="X103" s="707" t="s">
        <v>130</v>
      </c>
      <c r="Y103" s="707" t="s">
        <v>131</v>
      </c>
      <c r="Z103" s="123"/>
    </row>
    <row r="104" spans="1:26" s="118" customFormat="1" ht="68.25" customHeight="1" x14ac:dyDescent="0.2">
      <c r="A104" s="366" t="s">
        <v>1003</v>
      </c>
      <c r="B104" s="121" t="s">
        <v>132</v>
      </c>
      <c r="C104" s="33">
        <v>2024</v>
      </c>
      <c r="D104" s="33">
        <v>2024</v>
      </c>
      <c r="E104" s="33" t="s">
        <v>133</v>
      </c>
      <c r="F104" s="33" t="s">
        <v>133</v>
      </c>
      <c r="G104" s="33" t="s">
        <v>133</v>
      </c>
      <c r="H104" s="33" t="s">
        <v>133</v>
      </c>
      <c r="I104" s="33" t="s">
        <v>135</v>
      </c>
      <c r="J104" s="679" t="s">
        <v>151</v>
      </c>
      <c r="K104" s="714" t="s">
        <v>209</v>
      </c>
      <c r="L104" s="679" t="s">
        <v>474</v>
      </c>
      <c r="M104" s="44"/>
      <c r="N104" s="703" t="s">
        <v>657</v>
      </c>
      <c r="O104" s="44"/>
      <c r="P104" s="383"/>
      <c r="Q104" s="48">
        <v>4640</v>
      </c>
      <c r="R104" s="48">
        <v>4640</v>
      </c>
      <c r="S104" s="48">
        <v>4640</v>
      </c>
      <c r="T104" s="122"/>
      <c r="U104" s="149">
        <f t="shared" si="1"/>
        <v>13920</v>
      </c>
      <c r="V104" s="122"/>
      <c r="W104" s="45"/>
      <c r="X104" s="707" t="s">
        <v>130</v>
      </c>
      <c r="Y104" s="707" t="s">
        <v>131</v>
      </c>
      <c r="Z104" s="123"/>
    </row>
    <row r="105" spans="1:26" s="118" customFormat="1" ht="68.25" customHeight="1" x14ac:dyDescent="0.2">
      <c r="A105" s="366" t="s">
        <v>1004</v>
      </c>
      <c r="B105" s="121" t="s">
        <v>132</v>
      </c>
      <c r="C105" s="33">
        <v>2024</v>
      </c>
      <c r="D105" s="33">
        <v>2024</v>
      </c>
      <c r="E105" s="33" t="s">
        <v>133</v>
      </c>
      <c r="F105" s="33" t="s">
        <v>133</v>
      </c>
      <c r="G105" s="33" t="s">
        <v>133</v>
      </c>
      <c r="H105" s="33" t="s">
        <v>133</v>
      </c>
      <c r="I105" s="33" t="s">
        <v>135</v>
      </c>
      <c r="J105" s="679" t="s">
        <v>151</v>
      </c>
      <c r="K105" s="714" t="s">
        <v>209</v>
      </c>
      <c r="L105" s="679" t="s">
        <v>475</v>
      </c>
      <c r="M105" s="44">
        <v>1</v>
      </c>
      <c r="N105" s="703" t="s">
        <v>657</v>
      </c>
      <c r="O105" s="44">
        <v>1</v>
      </c>
      <c r="P105" s="383" t="s">
        <v>145</v>
      </c>
      <c r="Q105" s="48">
        <v>6240</v>
      </c>
      <c r="R105" s="48">
        <v>6240</v>
      </c>
      <c r="S105" s="48">
        <v>6240</v>
      </c>
      <c r="T105" s="122"/>
      <c r="U105" s="149">
        <f>SUM(Q105:T105)</f>
        <v>18720</v>
      </c>
      <c r="V105" s="122"/>
      <c r="W105" s="45"/>
      <c r="X105" s="707" t="s">
        <v>130</v>
      </c>
      <c r="Y105" s="707" t="s">
        <v>131</v>
      </c>
      <c r="Z105" s="123"/>
    </row>
    <row r="106" spans="1:26" s="118" customFormat="1" ht="68.25" customHeight="1" x14ac:dyDescent="0.2">
      <c r="A106" s="366" t="s">
        <v>1005</v>
      </c>
      <c r="B106" s="121" t="s">
        <v>132</v>
      </c>
      <c r="C106" s="33">
        <v>2024</v>
      </c>
      <c r="D106" s="33">
        <v>2024</v>
      </c>
      <c r="E106" s="33" t="s">
        <v>133</v>
      </c>
      <c r="F106" s="33" t="s">
        <v>133</v>
      </c>
      <c r="G106" s="33" t="s">
        <v>133</v>
      </c>
      <c r="H106" s="33" t="s">
        <v>133</v>
      </c>
      <c r="I106" s="33" t="s">
        <v>135</v>
      </c>
      <c r="J106" s="679" t="s">
        <v>151</v>
      </c>
      <c r="K106" s="714" t="s">
        <v>201</v>
      </c>
      <c r="L106" s="679" t="s">
        <v>477</v>
      </c>
      <c r="M106" s="44">
        <v>1</v>
      </c>
      <c r="N106" s="703" t="s">
        <v>3</v>
      </c>
      <c r="O106" s="44">
        <v>1</v>
      </c>
      <c r="P106" s="383" t="s">
        <v>145</v>
      </c>
      <c r="Q106" s="48">
        <v>11500</v>
      </c>
      <c r="R106" s="48">
        <v>11500</v>
      </c>
      <c r="S106" s="48">
        <v>11500</v>
      </c>
      <c r="T106" s="122"/>
      <c r="U106" s="149">
        <f t="shared" si="1"/>
        <v>34500</v>
      </c>
      <c r="V106" s="122"/>
      <c r="W106" s="45"/>
      <c r="X106" s="707" t="s">
        <v>130</v>
      </c>
      <c r="Y106" s="707" t="s">
        <v>131</v>
      </c>
      <c r="Z106" s="123"/>
    </row>
    <row r="107" spans="1:26" s="118" customFormat="1" ht="68.25" customHeight="1" x14ac:dyDescent="0.2">
      <c r="A107" s="366" t="s">
        <v>1006</v>
      </c>
      <c r="B107" s="121" t="s">
        <v>132</v>
      </c>
      <c r="C107" s="33">
        <v>2024</v>
      </c>
      <c r="D107" s="33">
        <v>2024</v>
      </c>
      <c r="E107" s="33" t="s">
        <v>133</v>
      </c>
      <c r="F107" s="33" t="s">
        <v>133</v>
      </c>
      <c r="G107" s="33" t="s">
        <v>133</v>
      </c>
      <c r="H107" s="33" t="s">
        <v>133</v>
      </c>
      <c r="I107" s="33" t="s">
        <v>135</v>
      </c>
      <c r="J107" s="679" t="s">
        <v>151</v>
      </c>
      <c r="K107" s="714" t="s">
        <v>201</v>
      </c>
      <c r="L107" s="679" t="s">
        <v>875</v>
      </c>
      <c r="M107" s="44">
        <v>1</v>
      </c>
      <c r="N107" s="703" t="s">
        <v>657</v>
      </c>
      <c r="O107" s="44">
        <v>1</v>
      </c>
      <c r="P107" s="383" t="s">
        <v>145</v>
      </c>
      <c r="Q107" s="48">
        <v>2065</v>
      </c>
      <c r="R107" s="48">
        <v>2065</v>
      </c>
      <c r="S107" s="48">
        <v>2065</v>
      </c>
      <c r="T107" s="122"/>
      <c r="U107" s="149">
        <f>SUM(Q107:T107)</f>
        <v>6195</v>
      </c>
      <c r="V107" s="122"/>
      <c r="W107" s="45"/>
      <c r="X107" s="707" t="s">
        <v>130</v>
      </c>
      <c r="Y107" s="707" t="s">
        <v>131</v>
      </c>
      <c r="Z107" s="123"/>
    </row>
    <row r="108" spans="1:26" s="118" customFormat="1" ht="68.25" customHeight="1" x14ac:dyDescent="0.2">
      <c r="A108" s="366" t="s">
        <v>1007</v>
      </c>
      <c r="B108" s="121" t="s">
        <v>132</v>
      </c>
      <c r="C108" s="33">
        <v>2024</v>
      </c>
      <c r="D108" s="33">
        <v>2024</v>
      </c>
      <c r="E108" s="33" t="s">
        <v>133</v>
      </c>
      <c r="F108" s="33" t="s">
        <v>133</v>
      </c>
      <c r="G108" s="33" t="s">
        <v>133</v>
      </c>
      <c r="H108" s="33" t="s">
        <v>133</v>
      </c>
      <c r="I108" s="33" t="s">
        <v>135</v>
      </c>
      <c r="J108" s="680" t="s">
        <v>159</v>
      </c>
      <c r="K108" s="714" t="s">
        <v>160</v>
      </c>
      <c r="L108" s="680" t="s">
        <v>461</v>
      </c>
      <c r="M108" s="44">
        <v>1</v>
      </c>
      <c r="N108" s="703" t="s">
        <v>4</v>
      </c>
      <c r="O108" s="44">
        <v>1</v>
      </c>
      <c r="P108" s="383" t="s">
        <v>145</v>
      </c>
      <c r="Q108" s="48">
        <v>2080</v>
      </c>
      <c r="R108" s="48">
        <v>2080</v>
      </c>
      <c r="S108" s="48">
        <v>2080</v>
      </c>
      <c r="T108" s="122"/>
      <c r="U108" s="149">
        <f>SUM(Q108:T108)</f>
        <v>6240</v>
      </c>
      <c r="V108" s="122"/>
      <c r="W108" s="45"/>
      <c r="X108" s="707" t="s">
        <v>130</v>
      </c>
      <c r="Y108" s="707" t="s">
        <v>131</v>
      </c>
      <c r="Z108" s="123"/>
    </row>
    <row r="109" spans="1:26" s="118" customFormat="1" ht="68.25" customHeight="1" x14ac:dyDescent="0.2">
      <c r="A109" s="366" t="s">
        <v>1008</v>
      </c>
      <c r="B109" s="121" t="s">
        <v>132</v>
      </c>
      <c r="C109" s="33">
        <v>2024</v>
      </c>
      <c r="D109" s="33">
        <v>2024</v>
      </c>
      <c r="E109" s="33" t="s">
        <v>133</v>
      </c>
      <c r="F109" s="33" t="s">
        <v>133</v>
      </c>
      <c r="G109" s="33" t="s">
        <v>133</v>
      </c>
      <c r="H109" s="33" t="s">
        <v>133</v>
      </c>
      <c r="I109" s="33" t="s">
        <v>135</v>
      </c>
      <c r="J109" s="680" t="s">
        <v>159</v>
      </c>
      <c r="K109" s="714" t="s">
        <v>192</v>
      </c>
      <c r="L109" s="679" t="s">
        <v>478</v>
      </c>
      <c r="M109" s="44">
        <v>1</v>
      </c>
      <c r="N109" s="703" t="s">
        <v>657</v>
      </c>
      <c r="O109" s="44">
        <v>1</v>
      </c>
      <c r="P109" s="383" t="s">
        <v>145</v>
      </c>
      <c r="Q109" s="48">
        <v>56140</v>
      </c>
      <c r="R109" s="48">
        <v>56140</v>
      </c>
      <c r="S109" s="48">
        <v>56140</v>
      </c>
      <c r="T109" s="122"/>
      <c r="U109" s="149">
        <f t="shared" si="1"/>
        <v>168420</v>
      </c>
      <c r="V109" s="122"/>
      <c r="W109" s="45"/>
      <c r="X109" s="707" t="s">
        <v>130</v>
      </c>
      <c r="Y109" s="707" t="s">
        <v>131</v>
      </c>
      <c r="Z109" s="123"/>
    </row>
    <row r="110" spans="1:26" s="118" customFormat="1" ht="68.25" customHeight="1" x14ac:dyDescent="0.2">
      <c r="A110" s="366" t="s">
        <v>1009</v>
      </c>
      <c r="B110" s="121" t="s">
        <v>132</v>
      </c>
      <c r="C110" s="33">
        <v>2024</v>
      </c>
      <c r="D110" s="33">
        <v>2024</v>
      </c>
      <c r="E110" s="33" t="s">
        <v>133</v>
      </c>
      <c r="F110" s="33" t="s">
        <v>133</v>
      </c>
      <c r="G110" s="33" t="s">
        <v>133</v>
      </c>
      <c r="H110" s="33" t="s">
        <v>133</v>
      </c>
      <c r="I110" s="33" t="s">
        <v>135</v>
      </c>
      <c r="J110" s="679" t="s">
        <v>151</v>
      </c>
      <c r="K110" s="714" t="s">
        <v>191</v>
      </c>
      <c r="L110" s="679" t="s">
        <v>876</v>
      </c>
      <c r="M110" s="44"/>
      <c r="N110" s="703" t="s">
        <v>657</v>
      </c>
      <c r="O110" s="44"/>
      <c r="P110" s="383"/>
      <c r="Q110" s="48">
        <v>21500</v>
      </c>
      <c r="R110" s="48">
        <v>21500</v>
      </c>
      <c r="S110" s="48">
        <v>21500</v>
      </c>
      <c r="T110" s="122"/>
      <c r="U110" s="149">
        <f t="shared" si="1"/>
        <v>64500</v>
      </c>
      <c r="V110" s="122"/>
      <c r="W110" s="45"/>
      <c r="X110" s="707" t="s">
        <v>130</v>
      </c>
      <c r="Y110" s="707" t="s">
        <v>131</v>
      </c>
      <c r="Z110" s="123"/>
    </row>
    <row r="111" spans="1:26" s="118" customFormat="1" ht="68.25" customHeight="1" x14ac:dyDescent="0.2">
      <c r="A111" s="366" t="s">
        <v>1010</v>
      </c>
      <c r="B111" s="121" t="s">
        <v>132</v>
      </c>
      <c r="C111" s="33">
        <v>2024</v>
      </c>
      <c r="D111" s="33">
        <v>2024</v>
      </c>
      <c r="E111" s="33" t="s">
        <v>133</v>
      </c>
      <c r="F111" s="33" t="s">
        <v>133</v>
      </c>
      <c r="G111" s="33" t="s">
        <v>133</v>
      </c>
      <c r="H111" s="33" t="s">
        <v>133</v>
      </c>
      <c r="I111" s="33" t="s">
        <v>135</v>
      </c>
      <c r="J111" s="679" t="s">
        <v>151</v>
      </c>
      <c r="K111" s="714">
        <v>48223000</v>
      </c>
      <c r="L111" s="679" t="s">
        <v>479</v>
      </c>
      <c r="M111" s="44"/>
      <c r="N111" s="703" t="s">
        <v>4</v>
      </c>
      <c r="O111" s="44"/>
      <c r="P111" s="383"/>
      <c r="Q111" s="48">
        <v>2700</v>
      </c>
      <c r="R111" s="48">
        <v>2700</v>
      </c>
      <c r="S111" s="48">
        <v>2700</v>
      </c>
      <c r="T111" s="122"/>
      <c r="U111" s="149">
        <f t="shared" si="1"/>
        <v>8100</v>
      </c>
      <c r="V111" s="122"/>
      <c r="W111" s="45"/>
      <c r="X111" s="707" t="s">
        <v>130</v>
      </c>
      <c r="Y111" s="707" t="s">
        <v>131</v>
      </c>
      <c r="Z111" s="123"/>
    </row>
    <row r="112" spans="1:26" s="118" customFormat="1" ht="68.25" customHeight="1" x14ac:dyDescent="0.2">
      <c r="A112" s="366" t="s">
        <v>1011</v>
      </c>
      <c r="B112" s="121" t="s">
        <v>132</v>
      </c>
      <c r="C112" s="33">
        <v>2024</v>
      </c>
      <c r="D112" s="33">
        <v>2024</v>
      </c>
      <c r="E112" s="33" t="s">
        <v>133</v>
      </c>
      <c r="F112" s="33" t="s">
        <v>133</v>
      </c>
      <c r="G112" s="33" t="s">
        <v>133</v>
      </c>
      <c r="H112" s="33" t="s">
        <v>133</v>
      </c>
      <c r="I112" s="33" t="s">
        <v>135</v>
      </c>
      <c r="J112" s="679" t="s">
        <v>140</v>
      </c>
      <c r="K112" s="714" t="s">
        <v>195</v>
      </c>
      <c r="L112" s="679" t="s">
        <v>211</v>
      </c>
      <c r="M112" s="44">
        <v>1</v>
      </c>
      <c r="N112" s="703" t="s">
        <v>870</v>
      </c>
      <c r="O112" s="44">
        <v>1</v>
      </c>
      <c r="P112" s="383" t="s">
        <v>145</v>
      </c>
      <c r="Q112" s="48">
        <v>3400</v>
      </c>
      <c r="R112" s="48">
        <v>3400</v>
      </c>
      <c r="S112" s="48">
        <v>3400</v>
      </c>
      <c r="T112" s="122"/>
      <c r="U112" s="149">
        <f t="shared" si="1"/>
        <v>10200</v>
      </c>
      <c r="V112" s="122"/>
      <c r="W112" s="45"/>
      <c r="X112" s="707" t="s">
        <v>130</v>
      </c>
      <c r="Y112" s="707" t="s">
        <v>131</v>
      </c>
      <c r="Z112" s="123"/>
    </row>
    <row r="113" spans="1:26" ht="38.25" customHeight="1" x14ac:dyDescent="0.2">
      <c r="A113" s="366" t="s">
        <v>1012</v>
      </c>
      <c r="B113" s="121" t="s">
        <v>132</v>
      </c>
      <c r="C113" s="33">
        <v>2024</v>
      </c>
      <c r="D113" s="33">
        <v>2024</v>
      </c>
      <c r="E113" s="33" t="s">
        <v>133</v>
      </c>
      <c r="F113" s="33" t="s">
        <v>133</v>
      </c>
      <c r="G113" s="33" t="s">
        <v>133</v>
      </c>
      <c r="H113" s="33" t="s">
        <v>133</v>
      </c>
      <c r="I113" s="33" t="s">
        <v>135</v>
      </c>
      <c r="J113" s="679" t="s">
        <v>151</v>
      </c>
      <c r="K113" s="714" t="s">
        <v>197</v>
      </c>
      <c r="L113" s="679" t="s">
        <v>877</v>
      </c>
      <c r="M113" s="34">
        <v>1</v>
      </c>
      <c r="N113" s="703" t="s">
        <v>657</v>
      </c>
      <c r="O113" s="34">
        <v>1</v>
      </c>
      <c r="P113" s="383" t="s">
        <v>134</v>
      </c>
      <c r="Q113" s="47">
        <v>625</v>
      </c>
      <c r="R113" s="47">
        <v>625</v>
      </c>
      <c r="S113" s="47">
        <v>625</v>
      </c>
      <c r="T113" s="30"/>
      <c r="U113" s="149">
        <f>SUM(Q113:T113)</f>
        <v>1875</v>
      </c>
      <c r="V113" s="30"/>
      <c r="W113" s="33"/>
      <c r="X113" s="707" t="s">
        <v>130</v>
      </c>
      <c r="Y113" s="707" t="s">
        <v>131</v>
      </c>
      <c r="Z113" s="35"/>
    </row>
    <row r="114" spans="1:26" ht="63" customHeight="1" x14ac:dyDescent="0.2">
      <c r="A114" s="366" t="s">
        <v>1013</v>
      </c>
      <c r="B114" s="32" t="s">
        <v>132</v>
      </c>
      <c r="C114" s="33">
        <v>2024</v>
      </c>
      <c r="D114" s="33">
        <v>2024</v>
      </c>
      <c r="E114" s="33" t="s">
        <v>133</v>
      </c>
      <c r="F114" s="33" t="s">
        <v>134</v>
      </c>
      <c r="G114" s="33" t="s">
        <v>133</v>
      </c>
      <c r="H114" s="33" t="s">
        <v>133</v>
      </c>
      <c r="I114" s="33" t="s">
        <v>135</v>
      </c>
      <c r="J114" s="136" t="s">
        <v>136</v>
      </c>
      <c r="K114" s="715" t="s">
        <v>137</v>
      </c>
      <c r="L114" s="136" t="s">
        <v>480</v>
      </c>
      <c r="M114" s="133"/>
      <c r="N114" s="703" t="s">
        <v>657</v>
      </c>
      <c r="O114" s="34"/>
      <c r="P114" s="383"/>
      <c r="Q114" s="47">
        <v>200</v>
      </c>
      <c r="R114" s="47">
        <v>200</v>
      </c>
      <c r="S114" s="47">
        <v>200</v>
      </c>
      <c r="T114" s="30"/>
      <c r="U114" s="149">
        <f>SUM(Q114:T114)</f>
        <v>600</v>
      </c>
      <c r="V114" s="30"/>
      <c r="W114" s="33"/>
      <c r="X114" s="707" t="s">
        <v>130</v>
      </c>
      <c r="Y114" s="707" t="s">
        <v>131</v>
      </c>
      <c r="Z114" s="35"/>
    </row>
    <row r="115" spans="1:26" ht="38.25" customHeight="1" x14ac:dyDescent="0.2">
      <c r="A115" s="366" t="s">
        <v>1014</v>
      </c>
      <c r="B115" s="32" t="s">
        <v>132</v>
      </c>
      <c r="C115" s="33">
        <v>2024</v>
      </c>
      <c r="D115" s="33">
        <v>2024</v>
      </c>
      <c r="E115" s="33" t="s">
        <v>134</v>
      </c>
      <c r="F115" s="33" t="s">
        <v>139</v>
      </c>
      <c r="G115" s="33" t="s">
        <v>134</v>
      </c>
      <c r="H115" s="33" t="s">
        <v>139</v>
      </c>
      <c r="I115" s="33" t="s">
        <v>135</v>
      </c>
      <c r="J115" s="136" t="s">
        <v>151</v>
      </c>
      <c r="K115" s="715" t="s">
        <v>204</v>
      </c>
      <c r="L115" s="136" t="s">
        <v>470</v>
      </c>
      <c r="M115" s="133"/>
      <c r="N115" s="703" t="s">
        <v>657</v>
      </c>
      <c r="O115" s="34"/>
      <c r="P115" s="383"/>
      <c r="Q115" s="47">
        <v>225</v>
      </c>
      <c r="R115" s="47">
        <v>225</v>
      </c>
      <c r="S115" s="47">
        <v>225</v>
      </c>
      <c r="T115" s="30"/>
      <c r="U115" s="149">
        <f t="shared" ref="U115:U125" si="2">SUM(Q115:T115)</f>
        <v>675</v>
      </c>
      <c r="V115" s="30"/>
      <c r="W115" s="33"/>
      <c r="X115" s="707" t="s">
        <v>130</v>
      </c>
      <c r="Y115" s="707" t="s">
        <v>131</v>
      </c>
      <c r="Z115" s="35"/>
    </row>
    <row r="116" spans="1:26" ht="38.25" customHeight="1" x14ac:dyDescent="0.2">
      <c r="A116" s="366" t="s">
        <v>1015</v>
      </c>
      <c r="B116" s="32" t="s">
        <v>132</v>
      </c>
      <c r="C116" s="33">
        <v>2024</v>
      </c>
      <c r="D116" s="33">
        <v>2024</v>
      </c>
      <c r="E116" s="33" t="s">
        <v>133</v>
      </c>
      <c r="F116" s="33" t="s">
        <v>134</v>
      </c>
      <c r="G116" s="33" t="s">
        <v>133</v>
      </c>
      <c r="H116" s="33" t="s">
        <v>133</v>
      </c>
      <c r="I116" s="33" t="s">
        <v>135</v>
      </c>
      <c r="J116" s="136" t="s">
        <v>151</v>
      </c>
      <c r="K116" s="715" t="s">
        <v>152</v>
      </c>
      <c r="L116" s="136" t="s">
        <v>481</v>
      </c>
      <c r="M116" s="133"/>
      <c r="N116" s="703" t="s">
        <v>657</v>
      </c>
      <c r="O116" s="34"/>
      <c r="P116" s="383"/>
      <c r="Q116" s="47">
        <v>400</v>
      </c>
      <c r="R116" s="47">
        <v>400</v>
      </c>
      <c r="S116" s="47">
        <v>400</v>
      </c>
      <c r="T116" s="30"/>
      <c r="U116" s="149">
        <f t="shared" si="2"/>
        <v>1200</v>
      </c>
      <c r="V116" s="30"/>
      <c r="W116" s="33"/>
      <c r="X116" s="707" t="s">
        <v>130</v>
      </c>
      <c r="Y116" s="707" t="s">
        <v>131</v>
      </c>
      <c r="Z116" s="35"/>
    </row>
    <row r="117" spans="1:26" ht="38.25" customHeight="1" x14ac:dyDescent="0.2">
      <c r="A117" s="366" t="s">
        <v>1016</v>
      </c>
      <c r="B117" s="32" t="s">
        <v>132</v>
      </c>
      <c r="C117" s="33">
        <v>2024</v>
      </c>
      <c r="D117" s="33">
        <v>2024</v>
      </c>
      <c r="E117" s="33" t="s">
        <v>133</v>
      </c>
      <c r="F117" s="33" t="s">
        <v>133</v>
      </c>
      <c r="G117" s="33" t="s">
        <v>133</v>
      </c>
      <c r="H117" s="33" t="s">
        <v>133</v>
      </c>
      <c r="I117" s="33" t="s">
        <v>135</v>
      </c>
      <c r="J117" s="136" t="s">
        <v>151</v>
      </c>
      <c r="K117" s="715" t="s">
        <v>201</v>
      </c>
      <c r="L117" s="136" t="s">
        <v>212</v>
      </c>
      <c r="M117" s="133"/>
      <c r="N117" s="703" t="s">
        <v>269</v>
      </c>
      <c r="O117" s="34"/>
      <c r="P117" s="383"/>
      <c r="Q117" s="47">
        <v>49746</v>
      </c>
      <c r="R117" s="47">
        <v>49746</v>
      </c>
      <c r="S117" s="47">
        <v>49746</v>
      </c>
      <c r="T117" s="30"/>
      <c r="U117" s="149">
        <f t="shared" si="2"/>
        <v>149238</v>
      </c>
      <c r="V117" s="30"/>
      <c r="W117" s="33"/>
      <c r="X117" s="707" t="s">
        <v>130</v>
      </c>
      <c r="Y117" s="707" t="s">
        <v>131</v>
      </c>
      <c r="Z117" s="35"/>
    </row>
    <row r="118" spans="1:26" ht="38.25" customHeight="1" x14ac:dyDescent="0.2">
      <c r="A118" s="366" t="s">
        <v>1017</v>
      </c>
      <c r="B118" s="32" t="s">
        <v>132</v>
      </c>
      <c r="C118" s="33">
        <v>2024</v>
      </c>
      <c r="D118" s="33">
        <v>2024</v>
      </c>
      <c r="E118" s="33" t="s">
        <v>133</v>
      </c>
      <c r="F118" s="33" t="s">
        <v>133</v>
      </c>
      <c r="G118" s="33" t="s">
        <v>133</v>
      </c>
      <c r="H118" s="33" t="s">
        <v>133</v>
      </c>
      <c r="I118" s="33" t="s">
        <v>135</v>
      </c>
      <c r="J118" s="136" t="s">
        <v>151</v>
      </c>
      <c r="K118" s="715" t="s">
        <v>191</v>
      </c>
      <c r="L118" s="136" t="s">
        <v>922</v>
      </c>
      <c r="M118" s="34"/>
      <c r="N118" s="703" t="s">
        <v>279</v>
      </c>
      <c r="O118" s="34"/>
      <c r="P118" s="383"/>
      <c r="Q118" s="47">
        <v>1600</v>
      </c>
      <c r="R118" s="47">
        <v>1600</v>
      </c>
      <c r="S118" s="47">
        <v>1600</v>
      </c>
      <c r="T118" s="30"/>
      <c r="U118" s="149">
        <f t="shared" si="2"/>
        <v>4800</v>
      </c>
      <c r="V118" s="30"/>
      <c r="W118" s="33"/>
      <c r="X118" s="707" t="s">
        <v>130</v>
      </c>
      <c r="Y118" s="707" t="s">
        <v>131</v>
      </c>
      <c r="Z118" s="35"/>
    </row>
    <row r="119" spans="1:26" ht="38.25" customHeight="1" x14ac:dyDescent="0.2">
      <c r="A119" s="366" t="s">
        <v>1018</v>
      </c>
      <c r="B119" s="32" t="s">
        <v>132</v>
      </c>
      <c r="C119" s="33">
        <v>2024</v>
      </c>
      <c r="D119" s="33">
        <v>2024</v>
      </c>
      <c r="E119" s="33" t="s">
        <v>133</v>
      </c>
      <c r="F119" s="33" t="s">
        <v>133</v>
      </c>
      <c r="G119" s="33" t="s">
        <v>133</v>
      </c>
      <c r="H119" s="33" t="s">
        <v>133</v>
      </c>
      <c r="I119" s="33" t="s">
        <v>135</v>
      </c>
      <c r="J119" s="136" t="s">
        <v>151</v>
      </c>
      <c r="K119" s="715" t="s">
        <v>185</v>
      </c>
      <c r="L119" s="136" t="s">
        <v>471</v>
      </c>
      <c r="M119" s="34"/>
      <c r="N119" s="703" t="s">
        <v>657</v>
      </c>
      <c r="O119" s="34"/>
      <c r="P119" s="383"/>
      <c r="Q119" s="47">
        <v>500</v>
      </c>
      <c r="R119" s="47">
        <v>500</v>
      </c>
      <c r="S119" s="47">
        <v>500</v>
      </c>
      <c r="T119" s="30"/>
      <c r="U119" s="149">
        <f t="shared" si="2"/>
        <v>1500</v>
      </c>
      <c r="V119" s="30"/>
      <c r="W119" s="33"/>
      <c r="X119" s="707" t="s">
        <v>130</v>
      </c>
      <c r="Y119" s="707" t="s">
        <v>131</v>
      </c>
      <c r="Z119" s="35"/>
    </row>
    <row r="120" spans="1:26" ht="38.25" customHeight="1" x14ac:dyDescent="0.2">
      <c r="A120" s="366" t="s">
        <v>1019</v>
      </c>
      <c r="B120" s="32" t="s">
        <v>132</v>
      </c>
      <c r="C120" s="33">
        <v>2024</v>
      </c>
      <c r="D120" s="33">
        <v>2024</v>
      </c>
      <c r="E120" s="33" t="s">
        <v>133</v>
      </c>
      <c r="F120" s="33" t="s">
        <v>133</v>
      </c>
      <c r="G120" s="33" t="s">
        <v>133</v>
      </c>
      <c r="H120" s="33" t="s">
        <v>133</v>
      </c>
      <c r="I120" s="33" t="s">
        <v>135</v>
      </c>
      <c r="J120" s="136" t="s">
        <v>140</v>
      </c>
      <c r="K120" s="715" t="s">
        <v>206</v>
      </c>
      <c r="L120" s="136" t="s">
        <v>180</v>
      </c>
      <c r="M120" s="34"/>
      <c r="N120" s="703" t="s">
        <v>657</v>
      </c>
      <c r="O120" s="34"/>
      <c r="P120" s="383"/>
      <c r="Q120" s="47">
        <v>32958</v>
      </c>
      <c r="R120" s="47">
        <v>32958</v>
      </c>
      <c r="S120" s="47">
        <v>32958</v>
      </c>
      <c r="T120" s="30"/>
      <c r="U120" s="149">
        <f t="shared" si="2"/>
        <v>98874</v>
      </c>
      <c r="V120" s="30"/>
      <c r="W120" s="33"/>
      <c r="X120" s="707" t="s">
        <v>130</v>
      </c>
      <c r="Y120" s="707" t="s">
        <v>146</v>
      </c>
      <c r="Z120" s="35"/>
    </row>
    <row r="121" spans="1:26" ht="149.25" customHeight="1" x14ac:dyDescent="0.2">
      <c r="A121" s="366" t="s">
        <v>1020</v>
      </c>
      <c r="B121" s="32" t="s">
        <v>132</v>
      </c>
      <c r="C121" s="33">
        <v>2024</v>
      </c>
      <c r="D121" s="33">
        <v>2024</v>
      </c>
      <c r="E121" s="33" t="s">
        <v>133</v>
      </c>
      <c r="F121" s="33" t="s">
        <v>133</v>
      </c>
      <c r="G121" s="33" t="s">
        <v>133</v>
      </c>
      <c r="H121" s="33" t="s">
        <v>133</v>
      </c>
      <c r="I121" s="33" t="s">
        <v>135</v>
      </c>
      <c r="J121" s="136" t="s">
        <v>151</v>
      </c>
      <c r="K121" s="715" t="s">
        <v>210</v>
      </c>
      <c r="L121" s="136" t="s">
        <v>188</v>
      </c>
      <c r="M121" s="34"/>
      <c r="N121" s="703" t="s">
        <v>657</v>
      </c>
      <c r="O121" s="34"/>
      <c r="P121" s="383"/>
      <c r="Q121" s="47">
        <v>2000</v>
      </c>
      <c r="R121" s="47">
        <v>2000</v>
      </c>
      <c r="S121" s="47">
        <v>2000</v>
      </c>
      <c r="T121" s="30"/>
      <c r="U121" s="149">
        <f t="shared" si="2"/>
        <v>6000</v>
      </c>
      <c r="V121" s="30"/>
      <c r="W121" s="33"/>
      <c r="X121" s="707" t="s">
        <v>130</v>
      </c>
      <c r="Y121" s="707" t="s">
        <v>131</v>
      </c>
      <c r="Z121" s="35"/>
    </row>
    <row r="122" spans="1:26" ht="149.25" customHeight="1" x14ac:dyDescent="0.2">
      <c r="A122" s="366" t="s">
        <v>1021</v>
      </c>
      <c r="B122" s="32" t="s">
        <v>132</v>
      </c>
      <c r="C122" s="33">
        <v>2024</v>
      </c>
      <c r="D122" s="33">
        <v>2024</v>
      </c>
      <c r="E122" s="33" t="s">
        <v>133</v>
      </c>
      <c r="F122" s="33" t="s">
        <v>133</v>
      </c>
      <c r="G122" s="33" t="s">
        <v>133</v>
      </c>
      <c r="H122" s="33" t="s">
        <v>133</v>
      </c>
      <c r="I122" s="33" t="s">
        <v>135</v>
      </c>
      <c r="J122" s="136" t="s">
        <v>151</v>
      </c>
      <c r="K122" s="715" t="s">
        <v>207</v>
      </c>
      <c r="L122" s="136" t="s">
        <v>468</v>
      </c>
      <c r="M122" s="34"/>
      <c r="N122" s="703" t="s">
        <v>657</v>
      </c>
      <c r="O122" s="34"/>
      <c r="P122" s="383"/>
      <c r="Q122" s="47">
        <v>8484</v>
      </c>
      <c r="R122" s="47">
        <v>8484</v>
      </c>
      <c r="S122" s="47">
        <v>8484</v>
      </c>
      <c r="T122" s="30"/>
      <c r="U122" s="149">
        <f t="shared" si="2"/>
        <v>25452</v>
      </c>
      <c r="V122" s="30"/>
      <c r="W122" s="33"/>
      <c r="X122" s="707" t="s">
        <v>130</v>
      </c>
      <c r="Y122" s="707" t="s">
        <v>131</v>
      </c>
      <c r="Z122" s="35"/>
    </row>
    <row r="123" spans="1:26" ht="149.25" customHeight="1" x14ac:dyDescent="0.2">
      <c r="A123" s="366" t="s">
        <v>1022</v>
      </c>
      <c r="B123" s="32" t="s">
        <v>132</v>
      </c>
      <c r="C123" s="33">
        <v>2024</v>
      </c>
      <c r="D123" s="33">
        <v>2024</v>
      </c>
      <c r="E123" s="33" t="s">
        <v>133</v>
      </c>
      <c r="F123" s="33" t="s">
        <v>133</v>
      </c>
      <c r="G123" s="33" t="s">
        <v>133</v>
      </c>
      <c r="H123" s="33" t="s">
        <v>133</v>
      </c>
      <c r="I123" s="33" t="s">
        <v>135</v>
      </c>
      <c r="J123" s="136" t="s">
        <v>151</v>
      </c>
      <c r="K123" s="715" t="s">
        <v>152</v>
      </c>
      <c r="L123" s="136" t="s">
        <v>458</v>
      </c>
      <c r="M123" s="34"/>
      <c r="N123" s="703" t="s">
        <v>269</v>
      </c>
      <c r="O123" s="34"/>
      <c r="P123" s="383"/>
      <c r="Q123" s="47">
        <v>905</v>
      </c>
      <c r="R123" s="47">
        <v>905</v>
      </c>
      <c r="S123" s="47">
        <v>905</v>
      </c>
      <c r="T123" s="30"/>
      <c r="U123" s="149">
        <f t="shared" si="2"/>
        <v>2715</v>
      </c>
      <c r="V123" s="30"/>
      <c r="W123" s="33"/>
      <c r="X123" s="707" t="s">
        <v>130</v>
      </c>
      <c r="Y123" s="707" t="s">
        <v>131</v>
      </c>
      <c r="Z123" s="35"/>
    </row>
    <row r="124" spans="1:26" ht="149.25" customHeight="1" x14ac:dyDescent="0.2">
      <c r="A124" s="366" t="s">
        <v>1023</v>
      </c>
      <c r="B124" s="32" t="s">
        <v>132</v>
      </c>
      <c r="C124" s="33">
        <v>2024</v>
      </c>
      <c r="D124" s="33">
        <v>2024</v>
      </c>
      <c r="E124" s="33" t="s">
        <v>133</v>
      </c>
      <c r="F124" s="33" t="s">
        <v>133</v>
      </c>
      <c r="G124" s="33" t="s">
        <v>133</v>
      </c>
      <c r="H124" s="33" t="s">
        <v>133</v>
      </c>
      <c r="I124" s="33" t="s">
        <v>135</v>
      </c>
      <c r="J124" s="136" t="s">
        <v>151</v>
      </c>
      <c r="K124" s="715" t="s">
        <v>191</v>
      </c>
      <c r="L124" s="136" t="s">
        <v>923</v>
      </c>
      <c r="M124" s="34"/>
      <c r="N124" s="703" t="s">
        <v>4</v>
      </c>
      <c r="O124" s="34"/>
      <c r="P124" s="383"/>
      <c r="Q124" s="47">
        <v>930</v>
      </c>
      <c r="R124" s="47">
        <v>930</v>
      </c>
      <c r="S124" s="47">
        <v>930</v>
      </c>
      <c r="T124" s="30"/>
      <c r="U124" s="149">
        <f t="shared" si="2"/>
        <v>2790</v>
      </c>
      <c r="V124" s="30"/>
      <c r="W124" s="33"/>
      <c r="X124" s="707" t="s">
        <v>130</v>
      </c>
      <c r="Y124" s="707" t="s">
        <v>131</v>
      </c>
      <c r="Z124" s="35"/>
    </row>
    <row r="125" spans="1:26" ht="61.5" customHeight="1" x14ac:dyDescent="0.2">
      <c r="A125" s="366" t="s">
        <v>1024</v>
      </c>
      <c r="B125" s="32" t="s">
        <v>132</v>
      </c>
      <c r="C125" s="33">
        <v>2024</v>
      </c>
      <c r="D125" s="33">
        <v>2024</v>
      </c>
      <c r="E125" s="33" t="s">
        <v>133</v>
      </c>
      <c r="F125" s="33" t="s">
        <v>133</v>
      </c>
      <c r="G125" s="33" t="s">
        <v>133</v>
      </c>
      <c r="H125" s="33" t="s">
        <v>133</v>
      </c>
      <c r="I125" s="33" t="s">
        <v>135</v>
      </c>
      <c r="J125" s="136" t="s">
        <v>151</v>
      </c>
      <c r="K125" s="715" t="s">
        <v>191</v>
      </c>
      <c r="L125" s="136" t="s">
        <v>924</v>
      </c>
      <c r="M125" s="34"/>
      <c r="N125" s="703" t="s">
        <v>3</v>
      </c>
      <c r="O125" s="34"/>
      <c r="P125" s="383"/>
      <c r="Q125" s="47">
        <v>1480</v>
      </c>
      <c r="R125" s="47">
        <v>1480</v>
      </c>
      <c r="S125" s="47">
        <v>1480</v>
      </c>
      <c r="T125" s="30"/>
      <c r="U125" s="149">
        <f t="shared" si="2"/>
        <v>4440</v>
      </c>
      <c r="V125" s="30"/>
      <c r="W125" s="33"/>
      <c r="X125" s="707" t="s">
        <v>130</v>
      </c>
      <c r="Y125" s="707" t="s">
        <v>131</v>
      </c>
      <c r="Z125" s="35"/>
    </row>
    <row r="126" spans="1:26" ht="63" customHeight="1" x14ac:dyDescent="0.2">
      <c r="A126" s="366" t="s">
        <v>1025</v>
      </c>
      <c r="B126" s="32" t="s">
        <v>132</v>
      </c>
      <c r="C126" s="33">
        <v>2024</v>
      </c>
      <c r="D126" s="33">
        <v>2024</v>
      </c>
      <c r="E126" s="33" t="s">
        <v>133</v>
      </c>
      <c r="F126" s="33" t="s">
        <v>134</v>
      </c>
      <c r="G126" s="33" t="s">
        <v>133</v>
      </c>
      <c r="H126" s="33" t="s">
        <v>133</v>
      </c>
      <c r="I126" s="33" t="s">
        <v>135</v>
      </c>
      <c r="J126" s="682" t="s">
        <v>136</v>
      </c>
      <c r="K126" s="716" t="s">
        <v>137</v>
      </c>
      <c r="L126" s="682" t="s">
        <v>480</v>
      </c>
      <c r="M126" s="133"/>
      <c r="N126" s="703" t="s">
        <v>657</v>
      </c>
      <c r="O126" s="34"/>
      <c r="P126" s="383"/>
      <c r="Q126" s="47">
        <v>2219</v>
      </c>
      <c r="R126" s="47">
        <v>2219</v>
      </c>
      <c r="S126" s="47">
        <v>2219</v>
      </c>
      <c r="T126" s="30"/>
      <c r="U126" s="149">
        <f>SUM(Q126:T126)</f>
        <v>6657</v>
      </c>
      <c r="V126" s="30"/>
      <c r="W126" s="33"/>
      <c r="X126" s="707" t="s">
        <v>130</v>
      </c>
      <c r="Y126" s="707" t="s">
        <v>131</v>
      </c>
      <c r="Z126" s="35"/>
    </row>
    <row r="127" spans="1:26" ht="38.25" customHeight="1" x14ac:dyDescent="0.2">
      <c r="A127" s="366" t="s">
        <v>1026</v>
      </c>
      <c r="B127" s="32" t="s">
        <v>132</v>
      </c>
      <c r="C127" s="33">
        <v>2024</v>
      </c>
      <c r="D127" s="33">
        <v>2024</v>
      </c>
      <c r="E127" s="33" t="s">
        <v>134</v>
      </c>
      <c r="F127" s="33" t="s">
        <v>139</v>
      </c>
      <c r="G127" s="33" t="s">
        <v>134</v>
      </c>
      <c r="H127" s="33" t="s">
        <v>139</v>
      </c>
      <c r="I127" s="33" t="s">
        <v>135</v>
      </c>
      <c r="J127" s="682" t="s">
        <v>151</v>
      </c>
      <c r="K127" s="716" t="s">
        <v>204</v>
      </c>
      <c r="L127" s="682" t="s">
        <v>470</v>
      </c>
      <c r="M127" s="133"/>
      <c r="N127" s="703" t="s">
        <v>657</v>
      </c>
      <c r="O127" s="34"/>
      <c r="P127" s="383"/>
      <c r="Q127" s="47">
        <v>100</v>
      </c>
      <c r="R127" s="47">
        <v>100</v>
      </c>
      <c r="S127" s="47">
        <v>100</v>
      </c>
      <c r="T127" s="30"/>
      <c r="U127" s="149">
        <f t="shared" ref="U127:U133" si="3">SUM(Q127:T127)</f>
        <v>300</v>
      </c>
      <c r="V127" s="30"/>
      <c r="W127" s="33"/>
      <c r="X127" s="707" t="s">
        <v>130</v>
      </c>
      <c r="Y127" s="707" t="s">
        <v>131</v>
      </c>
      <c r="Z127" s="35"/>
    </row>
    <row r="128" spans="1:26" ht="38.25" customHeight="1" x14ac:dyDescent="0.2">
      <c r="A128" s="366" t="s">
        <v>1027</v>
      </c>
      <c r="B128" s="32" t="s">
        <v>132</v>
      </c>
      <c r="C128" s="33">
        <v>2024</v>
      </c>
      <c r="D128" s="33">
        <v>2024</v>
      </c>
      <c r="E128" s="33" t="s">
        <v>133</v>
      </c>
      <c r="F128" s="33" t="s">
        <v>134</v>
      </c>
      <c r="G128" s="33" t="s">
        <v>133</v>
      </c>
      <c r="H128" s="33" t="s">
        <v>133</v>
      </c>
      <c r="I128" s="33" t="s">
        <v>135</v>
      </c>
      <c r="J128" s="682" t="s">
        <v>151</v>
      </c>
      <c r="K128" s="716" t="s">
        <v>152</v>
      </c>
      <c r="L128" s="682" t="s">
        <v>481</v>
      </c>
      <c r="M128" s="133"/>
      <c r="N128" s="703" t="s">
        <v>657</v>
      </c>
      <c r="O128" s="34"/>
      <c r="P128" s="383"/>
      <c r="Q128" s="47">
        <v>250</v>
      </c>
      <c r="R128" s="47">
        <v>250</v>
      </c>
      <c r="S128" s="47">
        <v>250</v>
      </c>
      <c r="T128" s="30"/>
      <c r="U128" s="149">
        <f t="shared" si="3"/>
        <v>750</v>
      </c>
      <c r="V128" s="30"/>
      <c r="W128" s="33"/>
      <c r="X128" s="707" t="s">
        <v>130</v>
      </c>
      <c r="Y128" s="707" t="s">
        <v>131</v>
      </c>
      <c r="Z128" s="35"/>
    </row>
    <row r="129" spans="1:26" ht="38.25" customHeight="1" x14ac:dyDescent="0.2">
      <c r="A129" s="366" t="s">
        <v>1028</v>
      </c>
      <c r="B129" s="32" t="s">
        <v>132</v>
      </c>
      <c r="C129" s="33">
        <v>2024</v>
      </c>
      <c r="D129" s="33">
        <v>2024</v>
      </c>
      <c r="E129" s="33" t="s">
        <v>133</v>
      </c>
      <c r="F129" s="33" t="s">
        <v>133</v>
      </c>
      <c r="G129" s="33" t="s">
        <v>133</v>
      </c>
      <c r="H129" s="33" t="s">
        <v>133</v>
      </c>
      <c r="I129" s="33" t="s">
        <v>135</v>
      </c>
      <c r="J129" s="682" t="s">
        <v>159</v>
      </c>
      <c r="K129" s="716" t="s">
        <v>160</v>
      </c>
      <c r="L129" s="682" t="s">
        <v>942</v>
      </c>
      <c r="M129" s="133"/>
      <c r="N129" s="703" t="s">
        <v>279</v>
      </c>
      <c r="O129" s="34"/>
      <c r="P129" s="383"/>
      <c r="Q129" s="47">
        <v>3800</v>
      </c>
      <c r="R129" s="47">
        <v>1980</v>
      </c>
      <c r="S129" s="47">
        <v>1480</v>
      </c>
      <c r="T129" s="30"/>
      <c r="U129" s="149">
        <f t="shared" si="3"/>
        <v>7260</v>
      </c>
      <c r="V129" s="30"/>
      <c r="W129" s="33"/>
      <c r="X129" s="707" t="s">
        <v>130</v>
      </c>
      <c r="Y129" s="707" t="s">
        <v>131</v>
      </c>
      <c r="Z129" s="35"/>
    </row>
    <row r="130" spans="1:26" ht="38.25" customHeight="1" x14ac:dyDescent="0.2">
      <c r="A130" s="366" t="s">
        <v>1029</v>
      </c>
      <c r="B130" s="32" t="s">
        <v>132</v>
      </c>
      <c r="C130" s="33">
        <v>2024</v>
      </c>
      <c r="D130" s="33">
        <v>2024</v>
      </c>
      <c r="E130" s="33" t="s">
        <v>133</v>
      </c>
      <c r="F130" s="33" t="s">
        <v>134</v>
      </c>
      <c r="G130" s="33" t="s">
        <v>133</v>
      </c>
      <c r="H130" s="33" t="s">
        <v>133</v>
      </c>
      <c r="I130" s="33" t="s">
        <v>135</v>
      </c>
      <c r="J130" s="682" t="s">
        <v>159</v>
      </c>
      <c r="K130" s="716" t="s">
        <v>161</v>
      </c>
      <c r="L130" s="682" t="s">
        <v>162</v>
      </c>
      <c r="M130" s="133"/>
      <c r="N130" s="703" t="s">
        <v>657</v>
      </c>
      <c r="O130" s="34"/>
      <c r="P130" s="383"/>
      <c r="Q130" s="47">
        <v>1000</v>
      </c>
      <c r="R130" s="47">
        <v>1000</v>
      </c>
      <c r="S130" s="47">
        <v>1000</v>
      </c>
      <c r="T130" s="30"/>
      <c r="U130" s="149">
        <f t="shared" si="3"/>
        <v>3000</v>
      </c>
      <c r="V130" s="30"/>
      <c r="W130" s="33"/>
      <c r="X130" s="707" t="s">
        <v>130</v>
      </c>
      <c r="Y130" s="707" t="s">
        <v>131</v>
      </c>
      <c r="Z130" s="35"/>
    </row>
    <row r="131" spans="1:26" ht="38.25" customHeight="1" x14ac:dyDescent="0.2">
      <c r="A131" s="366" t="s">
        <v>1030</v>
      </c>
      <c r="B131" s="32" t="s">
        <v>132</v>
      </c>
      <c r="C131" s="33">
        <v>2024</v>
      </c>
      <c r="D131" s="33">
        <v>2024</v>
      </c>
      <c r="E131" s="33" t="s">
        <v>133</v>
      </c>
      <c r="F131" s="33" t="s">
        <v>134</v>
      </c>
      <c r="G131" s="33" t="s">
        <v>133</v>
      </c>
      <c r="H131" s="33" t="s">
        <v>133</v>
      </c>
      <c r="I131" s="33" t="s">
        <v>135</v>
      </c>
      <c r="J131" s="682" t="s">
        <v>151</v>
      </c>
      <c r="K131" s="716" t="s">
        <v>152</v>
      </c>
      <c r="L131" s="682" t="s">
        <v>439</v>
      </c>
      <c r="M131" s="133"/>
      <c r="N131" s="703" t="s">
        <v>269</v>
      </c>
      <c r="O131" s="34"/>
      <c r="P131" s="383"/>
      <c r="Q131" s="47">
        <v>6415</v>
      </c>
      <c r="R131" s="47">
        <v>6415</v>
      </c>
      <c r="S131" s="47">
        <v>6415</v>
      </c>
      <c r="T131" s="30"/>
      <c r="U131" s="149">
        <f t="shared" si="3"/>
        <v>19245</v>
      </c>
      <c r="V131" s="30"/>
      <c r="W131" s="33"/>
      <c r="X131" s="707" t="s">
        <v>130</v>
      </c>
      <c r="Y131" s="707" t="s">
        <v>131</v>
      </c>
      <c r="Z131" s="35"/>
    </row>
    <row r="132" spans="1:26" ht="38.25" customHeight="1" x14ac:dyDescent="0.2">
      <c r="A132" s="366" t="s">
        <v>1031</v>
      </c>
      <c r="B132" s="32" t="s">
        <v>132</v>
      </c>
      <c r="C132" s="33">
        <v>2024</v>
      </c>
      <c r="D132" s="33">
        <v>2024</v>
      </c>
      <c r="E132" s="33" t="s">
        <v>133</v>
      </c>
      <c r="F132" s="33" t="s">
        <v>133</v>
      </c>
      <c r="G132" s="33" t="s">
        <v>133</v>
      </c>
      <c r="H132" s="33" t="s">
        <v>133</v>
      </c>
      <c r="I132" s="33" t="s">
        <v>135</v>
      </c>
      <c r="J132" s="682" t="s">
        <v>151</v>
      </c>
      <c r="K132" s="716" t="s">
        <v>201</v>
      </c>
      <c r="L132" s="682" t="s">
        <v>212</v>
      </c>
      <c r="M132" s="133"/>
      <c r="N132" s="703" t="s">
        <v>269</v>
      </c>
      <c r="O132" s="34"/>
      <c r="P132" s="383"/>
      <c r="Q132" s="47">
        <v>422</v>
      </c>
      <c r="R132" s="47">
        <v>422</v>
      </c>
      <c r="S132" s="47">
        <v>422</v>
      </c>
      <c r="T132" s="30"/>
      <c r="U132" s="149">
        <f t="shared" si="3"/>
        <v>1266</v>
      </c>
      <c r="V132" s="30"/>
      <c r="W132" s="33"/>
      <c r="X132" s="707" t="s">
        <v>130</v>
      </c>
      <c r="Y132" s="707" t="s">
        <v>131</v>
      </c>
      <c r="Z132" s="35"/>
    </row>
    <row r="133" spans="1:26" ht="149.25" customHeight="1" x14ac:dyDescent="0.2">
      <c r="A133" s="366" t="s">
        <v>1032</v>
      </c>
      <c r="B133" s="32" t="s">
        <v>132</v>
      </c>
      <c r="C133" s="33">
        <v>2024</v>
      </c>
      <c r="D133" s="33">
        <v>2024</v>
      </c>
      <c r="E133" s="33" t="s">
        <v>133</v>
      </c>
      <c r="F133" s="33" t="s">
        <v>133</v>
      </c>
      <c r="G133" s="33" t="s">
        <v>133</v>
      </c>
      <c r="H133" s="33" t="s">
        <v>133</v>
      </c>
      <c r="I133" s="33" t="s">
        <v>135</v>
      </c>
      <c r="J133" s="682" t="s">
        <v>151</v>
      </c>
      <c r="K133" s="716" t="s">
        <v>152</v>
      </c>
      <c r="L133" s="682" t="s">
        <v>458</v>
      </c>
      <c r="M133" s="34"/>
      <c r="N133" s="703" t="s">
        <v>269</v>
      </c>
      <c r="O133" s="34"/>
      <c r="P133" s="383"/>
      <c r="Q133" s="47">
        <v>1551</v>
      </c>
      <c r="R133" s="47">
        <v>1551</v>
      </c>
      <c r="S133" s="47">
        <v>1551</v>
      </c>
      <c r="T133" s="30"/>
      <c r="U133" s="149">
        <f t="shared" si="3"/>
        <v>4653</v>
      </c>
      <c r="V133" s="30"/>
      <c r="W133" s="33"/>
      <c r="X133" s="707" t="s">
        <v>130</v>
      </c>
      <c r="Y133" s="707" t="s">
        <v>131</v>
      </c>
      <c r="Z133" s="35"/>
    </row>
    <row r="134" spans="1:26" ht="149.25" customHeight="1" x14ac:dyDescent="0.2">
      <c r="A134" s="366" t="s">
        <v>1033</v>
      </c>
      <c r="B134" s="32" t="s">
        <v>132</v>
      </c>
      <c r="C134" s="33">
        <v>2024</v>
      </c>
      <c r="D134" s="33">
        <v>2024</v>
      </c>
      <c r="E134" s="33" t="s">
        <v>133</v>
      </c>
      <c r="F134" s="33" t="s">
        <v>133</v>
      </c>
      <c r="G134" s="33" t="s">
        <v>133</v>
      </c>
      <c r="H134" s="33" t="s">
        <v>133</v>
      </c>
      <c r="I134" s="33" t="s">
        <v>135</v>
      </c>
      <c r="J134" s="682" t="s">
        <v>151</v>
      </c>
      <c r="K134" s="716" t="s">
        <v>207</v>
      </c>
      <c r="L134" s="682" t="s">
        <v>468</v>
      </c>
      <c r="M134" s="34"/>
      <c r="N134" s="703" t="s">
        <v>657</v>
      </c>
      <c r="O134" s="34"/>
      <c r="P134" s="383"/>
      <c r="Q134" s="47">
        <v>300</v>
      </c>
      <c r="R134" s="47">
        <v>300</v>
      </c>
      <c r="S134" s="47">
        <v>300</v>
      </c>
      <c r="T134" s="30"/>
      <c r="U134" s="149">
        <f t="shared" ref="U134:U139" si="4">SUM(Q134:T134)</f>
        <v>900</v>
      </c>
      <c r="V134" s="30"/>
      <c r="W134" s="33"/>
      <c r="X134" s="707" t="s">
        <v>130</v>
      </c>
      <c r="Y134" s="707" t="s">
        <v>131</v>
      </c>
      <c r="Z134" s="35"/>
    </row>
    <row r="135" spans="1:26" ht="38.25" customHeight="1" x14ac:dyDescent="0.2">
      <c r="A135" s="366" t="s">
        <v>1034</v>
      </c>
      <c r="B135" s="32" t="s">
        <v>132</v>
      </c>
      <c r="C135" s="33">
        <v>2024</v>
      </c>
      <c r="D135" s="33">
        <v>2024</v>
      </c>
      <c r="E135" s="33" t="s">
        <v>133</v>
      </c>
      <c r="F135" s="33" t="s">
        <v>133</v>
      </c>
      <c r="G135" s="33" t="s">
        <v>133</v>
      </c>
      <c r="H135" s="33" t="s">
        <v>133</v>
      </c>
      <c r="I135" s="33" t="s">
        <v>135</v>
      </c>
      <c r="J135" s="682" t="s">
        <v>151</v>
      </c>
      <c r="K135" s="716" t="s">
        <v>185</v>
      </c>
      <c r="L135" s="682" t="s">
        <v>471</v>
      </c>
      <c r="M135" s="34"/>
      <c r="N135" s="703" t="s">
        <v>657</v>
      </c>
      <c r="O135" s="34"/>
      <c r="P135" s="383"/>
      <c r="Q135" s="47">
        <v>150</v>
      </c>
      <c r="R135" s="47">
        <v>150</v>
      </c>
      <c r="S135" s="47">
        <v>150</v>
      </c>
      <c r="T135" s="30"/>
      <c r="U135" s="149">
        <f t="shared" si="4"/>
        <v>450</v>
      </c>
      <c r="V135" s="30"/>
      <c r="W135" s="33"/>
      <c r="X135" s="707" t="s">
        <v>130</v>
      </c>
      <c r="Y135" s="707" t="s">
        <v>131</v>
      </c>
      <c r="Z135" s="35"/>
    </row>
    <row r="136" spans="1:26" ht="38.25" customHeight="1" x14ac:dyDescent="0.2">
      <c r="A136" s="366" t="s">
        <v>1035</v>
      </c>
      <c r="B136" s="32" t="s">
        <v>132</v>
      </c>
      <c r="C136" s="33">
        <v>2024</v>
      </c>
      <c r="D136" s="33">
        <v>2024</v>
      </c>
      <c r="E136" s="33" t="s">
        <v>133</v>
      </c>
      <c r="F136" s="33" t="s">
        <v>133</v>
      </c>
      <c r="G136" s="33" t="s">
        <v>133</v>
      </c>
      <c r="H136" s="33" t="s">
        <v>133</v>
      </c>
      <c r="I136" s="33" t="s">
        <v>135</v>
      </c>
      <c r="J136" s="682" t="s">
        <v>140</v>
      </c>
      <c r="K136" s="716" t="s">
        <v>206</v>
      </c>
      <c r="L136" s="682" t="s">
        <v>180</v>
      </c>
      <c r="M136" s="34"/>
      <c r="N136" s="703" t="s">
        <v>657</v>
      </c>
      <c r="O136" s="34"/>
      <c r="P136" s="383"/>
      <c r="Q136" s="47">
        <v>1300</v>
      </c>
      <c r="R136" s="47">
        <v>1300</v>
      </c>
      <c r="S136" s="47">
        <v>1300</v>
      </c>
      <c r="T136" s="30"/>
      <c r="U136" s="149">
        <f t="shared" si="4"/>
        <v>3900</v>
      </c>
      <c r="V136" s="30"/>
      <c r="W136" s="33"/>
      <c r="X136" s="707" t="s">
        <v>130</v>
      </c>
      <c r="Y136" s="707" t="s">
        <v>146</v>
      </c>
      <c r="Z136" s="35"/>
    </row>
    <row r="137" spans="1:26" ht="149.25" customHeight="1" x14ac:dyDescent="0.2">
      <c r="A137" s="366" t="s">
        <v>1036</v>
      </c>
      <c r="B137" s="32" t="s">
        <v>132</v>
      </c>
      <c r="C137" s="33">
        <v>2024</v>
      </c>
      <c r="D137" s="33">
        <v>2024</v>
      </c>
      <c r="E137" s="33" t="s">
        <v>133</v>
      </c>
      <c r="F137" s="33" t="s">
        <v>133</v>
      </c>
      <c r="G137" s="33" t="s">
        <v>133</v>
      </c>
      <c r="H137" s="33" t="s">
        <v>133</v>
      </c>
      <c r="I137" s="33" t="s">
        <v>135</v>
      </c>
      <c r="J137" s="682" t="s">
        <v>151</v>
      </c>
      <c r="K137" s="716" t="s">
        <v>210</v>
      </c>
      <c r="L137" s="682" t="s">
        <v>188</v>
      </c>
      <c r="M137" s="34"/>
      <c r="N137" s="703" t="s">
        <v>657</v>
      </c>
      <c r="O137" s="34"/>
      <c r="P137" s="383"/>
      <c r="Q137" s="47">
        <v>120</v>
      </c>
      <c r="R137" s="47">
        <v>120</v>
      </c>
      <c r="S137" s="47">
        <v>120</v>
      </c>
      <c r="T137" s="30"/>
      <c r="U137" s="149">
        <f t="shared" si="4"/>
        <v>360</v>
      </c>
      <c r="V137" s="30"/>
      <c r="W137" s="33"/>
      <c r="X137" s="707" t="s">
        <v>130</v>
      </c>
      <c r="Y137" s="707" t="s">
        <v>131</v>
      </c>
      <c r="Z137" s="35"/>
    </row>
    <row r="138" spans="1:26" ht="149.25" customHeight="1" x14ac:dyDescent="0.2">
      <c r="A138" s="366" t="s">
        <v>1037</v>
      </c>
      <c r="B138" s="32" t="s">
        <v>132</v>
      </c>
      <c r="C138" s="33">
        <v>2024</v>
      </c>
      <c r="D138" s="33">
        <v>2024</v>
      </c>
      <c r="E138" s="33" t="s">
        <v>133</v>
      </c>
      <c r="F138" s="33" t="s">
        <v>133</v>
      </c>
      <c r="G138" s="33" t="s">
        <v>133</v>
      </c>
      <c r="H138" s="33" t="s">
        <v>133</v>
      </c>
      <c r="I138" s="33" t="s">
        <v>135</v>
      </c>
      <c r="J138" s="682" t="s">
        <v>151</v>
      </c>
      <c r="K138" s="716" t="s">
        <v>191</v>
      </c>
      <c r="L138" s="682" t="s">
        <v>943</v>
      </c>
      <c r="M138" s="34"/>
      <c r="N138" s="703" t="s">
        <v>657</v>
      </c>
      <c r="O138" s="34"/>
      <c r="P138" s="383"/>
      <c r="Q138" s="47">
        <v>11520</v>
      </c>
      <c r="R138" s="47">
        <v>11520</v>
      </c>
      <c r="S138" s="47">
        <v>11520</v>
      </c>
      <c r="T138" s="30"/>
      <c r="U138" s="149">
        <f t="shared" si="4"/>
        <v>34560</v>
      </c>
      <c r="V138" s="30"/>
      <c r="W138" s="33"/>
      <c r="X138" s="707" t="s">
        <v>130</v>
      </c>
      <c r="Y138" s="707" t="s">
        <v>131</v>
      </c>
      <c r="Z138" s="35"/>
    </row>
    <row r="139" spans="1:26" ht="63" customHeight="1" x14ac:dyDescent="0.2">
      <c r="A139" s="366" t="s">
        <v>1038</v>
      </c>
      <c r="B139" s="32" t="s">
        <v>132</v>
      </c>
      <c r="C139" s="33">
        <v>2024</v>
      </c>
      <c r="D139" s="33">
        <v>2024</v>
      </c>
      <c r="E139" s="33" t="s">
        <v>133</v>
      </c>
      <c r="F139" s="33" t="s">
        <v>134</v>
      </c>
      <c r="G139" s="33" t="s">
        <v>133</v>
      </c>
      <c r="H139" s="33" t="s">
        <v>133</v>
      </c>
      <c r="I139" s="33" t="s">
        <v>135</v>
      </c>
      <c r="J139" s="684" t="s">
        <v>136</v>
      </c>
      <c r="K139" s="717" t="s">
        <v>137</v>
      </c>
      <c r="L139" s="684" t="s">
        <v>483</v>
      </c>
      <c r="M139" s="133"/>
      <c r="N139" s="703" t="s">
        <v>657</v>
      </c>
      <c r="O139" s="34"/>
      <c r="P139" s="383"/>
      <c r="Q139" s="47">
        <v>142655</v>
      </c>
      <c r="R139" s="47">
        <v>142655</v>
      </c>
      <c r="S139" s="47">
        <v>142655</v>
      </c>
      <c r="T139" s="30"/>
      <c r="U139" s="149">
        <f t="shared" si="4"/>
        <v>427965</v>
      </c>
      <c r="V139" s="30"/>
      <c r="W139" s="33"/>
      <c r="X139" s="707" t="s">
        <v>130</v>
      </c>
      <c r="Y139" s="707" t="s">
        <v>131</v>
      </c>
      <c r="Z139" s="35"/>
    </row>
    <row r="140" spans="1:26" ht="38.25" customHeight="1" x14ac:dyDescent="0.2">
      <c r="A140" s="366" t="s">
        <v>1039</v>
      </c>
      <c r="B140" s="32" t="s">
        <v>132</v>
      </c>
      <c r="C140" s="33">
        <v>2024</v>
      </c>
      <c r="D140" s="33">
        <v>2024</v>
      </c>
      <c r="E140" s="33" t="s">
        <v>134</v>
      </c>
      <c r="F140" s="33" t="s">
        <v>139</v>
      </c>
      <c r="G140" s="33" t="s">
        <v>134</v>
      </c>
      <c r="H140" s="33" t="s">
        <v>139</v>
      </c>
      <c r="I140" s="33" t="s">
        <v>135</v>
      </c>
      <c r="J140" s="684" t="s">
        <v>136</v>
      </c>
      <c r="K140" s="717" t="s">
        <v>137</v>
      </c>
      <c r="L140" s="684" t="s">
        <v>484</v>
      </c>
      <c r="M140" s="133"/>
      <c r="N140" s="703" t="s">
        <v>657</v>
      </c>
      <c r="O140" s="34"/>
      <c r="P140" s="383"/>
      <c r="Q140" s="47">
        <v>7370</v>
      </c>
      <c r="R140" s="47">
        <v>7370</v>
      </c>
      <c r="S140" s="47">
        <v>7370</v>
      </c>
      <c r="T140" s="30"/>
      <c r="U140" s="149">
        <f t="shared" ref="U140:U146" si="5">SUM(Q140:T140)</f>
        <v>22110</v>
      </c>
      <c r="V140" s="30"/>
      <c r="W140" s="33"/>
      <c r="X140" s="707" t="s">
        <v>130</v>
      </c>
      <c r="Y140" s="707" t="s">
        <v>131</v>
      </c>
      <c r="Z140" s="35"/>
    </row>
    <row r="141" spans="1:26" ht="38.25" customHeight="1" x14ac:dyDescent="0.2">
      <c r="A141" s="366" t="s">
        <v>1040</v>
      </c>
      <c r="B141" s="32" t="s">
        <v>132</v>
      </c>
      <c r="C141" s="33">
        <v>2024</v>
      </c>
      <c r="D141" s="33">
        <v>2024</v>
      </c>
      <c r="E141" s="33" t="s">
        <v>133</v>
      </c>
      <c r="F141" s="33" t="s">
        <v>134</v>
      </c>
      <c r="G141" s="33" t="s">
        <v>133</v>
      </c>
      <c r="H141" s="33" t="s">
        <v>133</v>
      </c>
      <c r="I141" s="33" t="s">
        <v>135</v>
      </c>
      <c r="J141" s="684" t="s">
        <v>136</v>
      </c>
      <c r="K141" s="717" t="s">
        <v>137</v>
      </c>
      <c r="L141" s="684" t="s">
        <v>485</v>
      </c>
      <c r="M141" s="133"/>
      <c r="N141" s="703" t="s">
        <v>657</v>
      </c>
      <c r="O141" s="34"/>
      <c r="P141" s="383"/>
      <c r="Q141" s="47">
        <v>4550</v>
      </c>
      <c r="R141" s="47">
        <v>4550</v>
      </c>
      <c r="S141" s="47">
        <v>4550</v>
      </c>
      <c r="T141" s="30"/>
      <c r="U141" s="149">
        <f t="shared" si="5"/>
        <v>13650</v>
      </c>
      <c r="V141" s="30"/>
      <c r="W141" s="33"/>
      <c r="X141" s="707" t="s">
        <v>130</v>
      </c>
      <c r="Y141" s="707" t="s">
        <v>131</v>
      </c>
      <c r="Z141" s="35"/>
    </row>
    <row r="142" spans="1:26" ht="38.25" customHeight="1" x14ac:dyDescent="0.2">
      <c r="A142" s="366" t="s">
        <v>1041</v>
      </c>
      <c r="B142" s="32" t="s">
        <v>132</v>
      </c>
      <c r="C142" s="33">
        <v>2024</v>
      </c>
      <c r="D142" s="33">
        <v>2024</v>
      </c>
      <c r="E142" s="33" t="s">
        <v>133</v>
      </c>
      <c r="F142" s="33" t="s">
        <v>133</v>
      </c>
      <c r="G142" s="33" t="s">
        <v>133</v>
      </c>
      <c r="H142" s="33" t="s">
        <v>133</v>
      </c>
      <c r="I142" s="33" t="s">
        <v>135</v>
      </c>
      <c r="J142" s="684" t="s">
        <v>136</v>
      </c>
      <c r="K142" s="717" t="s">
        <v>137</v>
      </c>
      <c r="L142" s="684" t="s">
        <v>486</v>
      </c>
      <c r="M142" s="133"/>
      <c r="N142" s="703" t="s">
        <v>657</v>
      </c>
      <c r="O142" s="34"/>
      <c r="P142" s="383"/>
      <c r="Q142" s="47">
        <v>1450</v>
      </c>
      <c r="R142" s="47">
        <v>1450</v>
      </c>
      <c r="S142" s="47">
        <v>1450</v>
      </c>
      <c r="T142" s="30"/>
      <c r="U142" s="149">
        <f t="shared" si="5"/>
        <v>4350</v>
      </c>
      <c r="V142" s="30"/>
      <c r="W142" s="33"/>
      <c r="X142" s="707" t="s">
        <v>130</v>
      </c>
      <c r="Y142" s="707" t="s">
        <v>131</v>
      </c>
      <c r="Z142" s="35"/>
    </row>
    <row r="143" spans="1:26" ht="38.25" customHeight="1" x14ac:dyDescent="0.2">
      <c r="A143" s="366" t="s">
        <v>1042</v>
      </c>
      <c r="B143" s="32" t="s">
        <v>132</v>
      </c>
      <c r="C143" s="33">
        <v>2024</v>
      </c>
      <c r="D143" s="33">
        <v>2024</v>
      </c>
      <c r="E143" s="33" t="s">
        <v>133</v>
      </c>
      <c r="F143" s="33" t="s">
        <v>134</v>
      </c>
      <c r="G143" s="33" t="s">
        <v>133</v>
      </c>
      <c r="H143" s="33" t="s">
        <v>133</v>
      </c>
      <c r="I143" s="33" t="s">
        <v>135</v>
      </c>
      <c r="J143" s="684" t="s">
        <v>962</v>
      </c>
      <c r="K143" s="717" t="s">
        <v>204</v>
      </c>
      <c r="L143" s="684" t="s">
        <v>487</v>
      </c>
      <c r="M143" s="133"/>
      <c r="N143" s="703" t="s">
        <v>657</v>
      </c>
      <c r="O143" s="34"/>
      <c r="P143" s="383"/>
      <c r="Q143" s="47">
        <v>3440</v>
      </c>
      <c r="R143" s="47">
        <v>3440</v>
      </c>
      <c r="S143" s="47">
        <v>3440</v>
      </c>
      <c r="T143" s="30"/>
      <c r="U143" s="149">
        <f t="shared" si="5"/>
        <v>10320</v>
      </c>
      <c r="V143" s="30"/>
      <c r="W143" s="33"/>
      <c r="X143" s="707" t="s">
        <v>130</v>
      </c>
      <c r="Y143" s="707" t="s">
        <v>131</v>
      </c>
      <c r="Z143" s="35"/>
    </row>
    <row r="144" spans="1:26" ht="38.25" customHeight="1" x14ac:dyDescent="0.2">
      <c r="A144" s="366" t="s">
        <v>1043</v>
      </c>
      <c r="B144" s="32" t="s">
        <v>132</v>
      </c>
      <c r="C144" s="33">
        <v>2024</v>
      </c>
      <c r="D144" s="33">
        <v>2024</v>
      </c>
      <c r="E144" s="33" t="s">
        <v>133</v>
      </c>
      <c r="F144" s="33" t="s">
        <v>134</v>
      </c>
      <c r="G144" s="33" t="s">
        <v>133</v>
      </c>
      <c r="H144" s="33" t="s">
        <v>133</v>
      </c>
      <c r="I144" s="33" t="s">
        <v>135</v>
      </c>
      <c r="J144" s="684" t="s">
        <v>962</v>
      </c>
      <c r="K144" s="717" t="s">
        <v>204</v>
      </c>
      <c r="L144" s="684" t="s">
        <v>488</v>
      </c>
      <c r="M144" s="133"/>
      <c r="N144" s="703" t="s">
        <v>657</v>
      </c>
      <c r="O144" s="34"/>
      <c r="P144" s="383"/>
      <c r="Q144" s="47">
        <v>300</v>
      </c>
      <c r="R144" s="47">
        <v>300</v>
      </c>
      <c r="S144" s="47">
        <v>300</v>
      </c>
      <c r="T144" s="30"/>
      <c r="U144" s="149">
        <f t="shared" si="5"/>
        <v>900</v>
      </c>
      <c r="V144" s="30"/>
      <c r="W144" s="33"/>
      <c r="X144" s="707" t="s">
        <v>130</v>
      </c>
      <c r="Y144" s="707" t="s">
        <v>131</v>
      </c>
      <c r="Z144" s="35"/>
    </row>
    <row r="145" spans="1:26" ht="38.25" customHeight="1" x14ac:dyDescent="0.2">
      <c r="A145" s="366" t="s">
        <v>1044</v>
      </c>
      <c r="B145" s="32" t="s">
        <v>132</v>
      </c>
      <c r="C145" s="33">
        <v>2024</v>
      </c>
      <c r="D145" s="33">
        <v>2024</v>
      </c>
      <c r="E145" s="33" t="s">
        <v>133</v>
      </c>
      <c r="F145" s="33" t="s">
        <v>133</v>
      </c>
      <c r="G145" s="33" t="s">
        <v>133</v>
      </c>
      <c r="H145" s="33" t="s">
        <v>133</v>
      </c>
      <c r="I145" s="33" t="s">
        <v>135</v>
      </c>
      <c r="J145" s="684" t="s">
        <v>136</v>
      </c>
      <c r="K145" s="717" t="s">
        <v>206</v>
      </c>
      <c r="L145" s="684" t="s">
        <v>180</v>
      </c>
      <c r="M145" s="133"/>
      <c r="N145" s="703" t="s">
        <v>657</v>
      </c>
      <c r="O145" s="34"/>
      <c r="P145" s="383"/>
      <c r="Q145" s="47">
        <v>10100</v>
      </c>
      <c r="R145" s="47">
        <v>10100</v>
      </c>
      <c r="S145" s="47">
        <v>10100</v>
      </c>
      <c r="T145" s="30"/>
      <c r="U145" s="149">
        <f t="shared" si="5"/>
        <v>30300</v>
      </c>
      <c r="V145" s="30"/>
      <c r="W145" s="33"/>
      <c r="X145" s="707" t="s">
        <v>130</v>
      </c>
      <c r="Y145" s="707" t="s">
        <v>146</v>
      </c>
      <c r="Z145" s="35"/>
    </row>
    <row r="146" spans="1:26" ht="149.25" customHeight="1" x14ac:dyDescent="0.2">
      <c r="A146" s="366" t="s">
        <v>1045</v>
      </c>
      <c r="B146" s="32" t="s">
        <v>132</v>
      </c>
      <c r="C146" s="33">
        <v>2024</v>
      </c>
      <c r="D146" s="33">
        <v>2024</v>
      </c>
      <c r="E146" s="33" t="s">
        <v>133</v>
      </c>
      <c r="F146" s="33" t="s">
        <v>133</v>
      </c>
      <c r="G146" s="33" t="s">
        <v>133</v>
      </c>
      <c r="H146" s="33" t="s">
        <v>133</v>
      </c>
      <c r="I146" s="33" t="s">
        <v>135</v>
      </c>
      <c r="J146" s="684" t="s">
        <v>151</v>
      </c>
      <c r="K146" s="717" t="s">
        <v>160</v>
      </c>
      <c r="L146" s="686" t="s">
        <v>454</v>
      </c>
      <c r="M146" s="34"/>
      <c r="N146" s="703" t="s">
        <v>279</v>
      </c>
      <c r="O146" s="34"/>
      <c r="P146" s="383"/>
      <c r="Q146" s="47">
        <v>260</v>
      </c>
      <c r="R146" s="47">
        <v>260</v>
      </c>
      <c r="S146" s="47">
        <v>260</v>
      </c>
      <c r="T146" s="30"/>
      <c r="U146" s="149">
        <f t="shared" si="5"/>
        <v>780</v>
      </c>
      <c r="V146" s="30"/>
      <c r="W146" s="33"/>
      <c r="X146" s="707" t="s">
        <v>130</v>
      </c>
      <c r="Y146" s="707" t="s">
        <v>131</v>
      </c>
      <c r="Z146" s="35"/>
    </row>
    <row r="147" spans="1:26" ht="149.25" customHeight="1" x14ac:dyDescent="0.2">
      <c r="A147" s="366" t="s">
        <v>1046</v>
      </c>
      <c r="B147" s="32" t="s">
        <v>132</v>
      </c>
      <c r="C147" s="33">
        <v>2024</v>
      </c>
      <c r="D147" s="33">
        <v>2024</v>
      </c>
      <c r="E147" s="33" t="s">
        <v>133</v>
      </c>
      <c r="F147" s="33" t="s">
        <v>133</v>
      </c>
      <c r="G147" s="33" t="s">
        <v>133</v>
      </c>
      <c r="H147" s="33" t="s">
        <v>133</v>
      </c>
      <c r="I147" s="33" t="s">
        <v>135</v>
      </c>
      <c r="J147" s="684" t="s">
        <v>151</v>
      </c>
      <c r="K147" s="717" t="s">
        <v>185</v>
      </c>
      <c r="L147" s="684" t="s">
        <v>471</v>
      </c>
      <c r="M147" s="34"/>
      <c r="N147" s="703" t="s">
        <v>657</v>
      </c>
      <c r="O147" s="34"/>
      <c r="P147" s="383"/>
      <c r="Q147" s="47">
        <v>250</v>
      </c>
      <c r="R147" s="47">
        <v>250</v>
      </c>
      <c r="S147" s="47">
        <v>250</v>
      </c>
      <c r="T147" s="30"/>
      <c r="U147" s="149">
        <f t="shared" ref="U147:U152" si="6">SUM(Q147:T147)</f>
        <v>750</v>
      </c>
      <c r="V147" s="30"/>
      <c r="W147" s="33"/>
      <c r="X147" s="707" t="s">
        <v>130</v>
      </c>
      <c r="Y147" s="707" t="s">
        <v>131</v>
      </c>
      <c r="Z147" s="35"/>
    </row>
    <row r="148" spans="1:26" ht="38.25" customHeight="1" x14ac:dyDescent="0.2">
      <c r="A148" s="366" t="s">
        <v>1047</v>
      </c>
      <c r="B148" s="32" t="s">
        <v>132</v>
      </c>
      <c r="C148" s="33">
        <v>2024</v>
      </c>
      <c r="D148" s="33">
        <v>2024</v>
      </c>
      <c r="E148" s="33" t="s">
        <v>133</v>
      </c>
      <c r="F148" s="33" t="s">
        <v>133</v>
      </c>
      <c r="G148" s="33" t="s">
        <v>133</v>
      </c>
      <c r="H148" s="33" t="s">
        <v>133</v>
      </c>
      <c r="I148" s="33" t="s">
        <v>135</v>
      </c>
      <c r="J148" s="684" t="s">
        <v>151</v>
      </c>
      <c r="K148" s="717" t="s">
        <v>152</v>
      </c>
      <c r="L148" s="686" t="s">
        <v>439</v>
      </c>
      <c r="M148" s="34"/>
      <c r="N148" s="703" t="s">
        <v>269</v>
      </c>
      <c r="O148" s="34"/>
      <c r="P148" s="383"/>
      <c r="Q148" s="47">
        <v>1700</v>
      </c>
      <c r="R148" s="47">
        <v>1700</v>
      </c>
      <c r="S148" s="47">
        <v>1700</v>
      </c>
      <c r="T148" s="30"/>
      <c r="U148" s="149">
        <f t="shared" si="6"/>
        <v>5100</v>
      </c>
      <c r="V148" s="30"/>
      <c r="W148" s="33"/>
      <c r="X148" s="707" t="s">
        <v>130</v>
      </c>
      <c r="Y148" s="707" t="s">
        <v>131</v>
      </c>
      <c r="Z148" s="35"/>
    </row>
    <row r="149" spans="1:26" ht="38.25" customHeight="1" x14ac:dyDescent="0.2">
      <c r="A149" s="366" t="s">
        <v>1048</v>
      </c>
      <c r="B149" s="32" t="s">
        <v>132</v>
      </c>
      <c r="C149" s="33">
        <v>2024</v>
      </c>
      <c r="D149" s="33">
        <v>2024</v>
      </c>
      <c r="E149" s="33" t="s">
        <v>133</v>
      </c>
      <c r="F149" s="33" t="s">
        <v>133</v>
      </c>
      <c r="G149" s="33" t="s">
        <v>133</v>
      </c>
      <c r="H149" s="33" t="s">
        <v>133</v>
      </c>
      <c r="I149" s="33" t="s">
        <v>135</v>
      </c>
      <c r="J149" s="684" t="s">
        <v>151</v>
      </c>
      <c r="K149" s="717" t="s">
        <v>207</v>
      </c>
      <c r="L149" s="684" t="s">
        <v>468</v>
      </c>
      <c r="M149" s="34"/>
      <c r="N149" s="703" t="s">
        <v>657</v>
      </c>
      <c r="O149" s="34"/>
      <c r="P149" s="383"/>
      <c r="Q149" s="47">
        <v>2000</v>
      </c>
      <c r="R149" s="47">
        <v>2000</v>
      </c>
      <c r="S149" s="47">
        <v>2000</v>
      </c>
      <c r="T149" s="30"/>
      <c r="U149" s="149">
        <f t="shared" si="6"/>
        <v>6000</v>
      </c>
      <c r="V149" s="30"/>
      <c r="W149" s="33"/>
      <c r="X149" s="707" t="s">
        <v>130</v>
      </c>
      <c r="Y149" s="707" t="s">
        <v>131</v>
      </c>
      <c r="Z149" s="35"/>
    </row>
    <row r="150" spans="1:26" ht="149.25" customHeight="1" x14ac:dyDescent="0.2">
      <c r="A150" s="366" t="s">
        <v>1049</v>
      </c>
      <c r="B150" s="32" t="s">
        <v>132</v>
      </c>
      <c r="C150" s="33">
        <v>2024</v>
      </c>
      <c r="D150" s="33">
        <v>2024</v>
      </c>
      <c r="E150" s="33" t="s">
        <v>133</v>
      </c>
      <c r="F150" s="33" t="s">
        <v>133</v>
      </c>
      <c r="G150" s="33" t="s">
        <v>133</v>
      </c>
      <c r="H150" s="33" t="s">
        <v>133</v>
      </c>
      <c r="I150" s="33" t="s">
        <v>135</v>
      </c>
      <c r="J150" s="684" t="s">
        <v>151</v>
      </c>
      <c r="K150" s="717" t="s">
        <v>207</v>
      </c>
      <c r="L150" s="684" t="s">
        <v>489</v>
      </c>
      <c r="M150" s="34"/>
      <c r="N150" s="703" t="s">
        <v>657</v>
      </c>
      <c r="O150" s="34"/>
      <c r="P150" s="383"/>
      <c r="Q150" s="47">
        <v>300</v>
      </c>
      <c r="R150" s="47">
        <v>300</v>
      </c>
      <c r="S150" s="47">
        <v>300</v>
      </c>
      <c r="T150" s="30"/>
      <c r="U150" s="149">
        <f t="shared" si="6"/>
        <v>900</v>
      </c>
      <c r="V150" s="30"/>
      <c r="W150" s="33"/>
      <c r="X150" s="707" t="s">
        <v>130</v>
      </c>
      <c r="Y150" s="707" t="s">
        <v>131</v>
      </c>
      <c r="Z150" s="35"/>
    </row>
    <row r="151" spans="1:26" ht="149.25" customHeight="1" x14ac:dyDescent="0.2">
      <c r="A151" s="366" t="s">
        <v>1050</v>
      </c>
      <c r="B151" s="32" t="s">
        <v>132</v>
      </c>
      <c r="C151" s="33">
        <v>2024</v>
      </c>
      <c r="D151" s="33">
        <v>2024</v>
      </c>
      <c r="E151" s="33" t="s">
        <v>133</v>
      </c>
      <c r="F151" s="33" t="s">
        <v>133</v>
      </c>
      <c r="G151" s="33" t="s">
        <v>133</v>
      </c>
      <c r="H151" s="33" t="s">
        <v>133</v>
      </c>
      <c r="I151" s="33" t="s">
        <v>135</v>
      </c>
      <c r="J151" s="684" t="s">
        <v>151</v>
      </c>
      <c r="K151" s="717" t="s">
        <v>210</v>
      </c>
      <c r="L151" s="684" t="s">
        <v>188</v>
      </c>
      <c r="M151" s="34"/>
      <c r="N151" s="703" t="s">
        <v>657</v>
      </c>
      <c r="O151" s="34"/>
      <c r="P151" s="383"/>
      <c r="Q151" s="47">
        <v>480</v>
      </c>
      <c r="R151" s="47">
        <v>480</v>
      </c>
      <c r="S151" s="47">
        <v>480</v>
      </c>
      <c r="T151" s="30"/>
      <c r="U151" s="149">
        <f t="shared" si="6"/>
        <v>1440</v>
      </c>
      <c r="V151" s="30"/>
      <c r="W151" s="33"/>
      <c r="X151" s="707" t="s">
        <v>130</v>
      </c>
      <c r="Y151" s="707" t="s">
        <v>131</v>
      </c>
      <c r="Z151" s="35"/>
    </row>
    <row r="152" spans="1:26" ht="63" customHeight="1" x14ac:dyDescent="0.2">
      <c r="A152" s="366" t="s">
        <v>1051</v>
      </c>
      <c r="B152" s="32" t="s">
        <v>132</v>
      </c>
      <c r="C152" s="33">
        <v>2024</v>
      </c>
      <c r="D152" s="33">
        <v>2024</v>
      </c>
      <c r="E152" s="33" t="s">
        <v>133</v>
      </c>
      <c r="F152" s="33" t="s">
        <v>134</v>
      </c>
      <c r="G152" s="33" t="s">
        <v>133</v>
      </c>
      <c r="H152" s="33" t="s">
        <v>133</v>
      </c>
      <c r="I152" s="33" t="s">
        <v>135</v>
      </c>
      <c r="J152" s="687" t="s">
        <v>136</v>
      </c>
      <c r="K152" s="718" t="s">
        <v>137</v>
      </c>
      <c r="L152" s="687" t="s">
        <v>490</v>
      </c>
      <c r="M152" s="133"/>
      <c r="N152" s="703" t="s">
        <v>657</v>
      </c>
      <c r="O152" s="34"/>
      <c r="P152" s="383"/>
      <c r="Q152" s="47">
        <v>2850</v>
      </c>
      <c r="R152" s="47">
        <v>2850</v>
      </c>
      <c r="S152" s="47">
        <v>2850</v>
      </c>
      <c r="T152" s="30"/>
      <c r="U152" s="149">
        <f t="shared" si="6"/>
        <v>8550</v>
      </c>
      <c r="V152" s="30"/>
      <c r="W152" s="33"/>
      <c r="X152" s="707" t="s">
        <v>130</v>
      </c>
      <c r="Y152" s="707" t="s">
        <v>131</v>
      </c>
      <c r="Z152" s="35"/>
    </row>
    <row r="153" spans="1:26" ht="38.25" customHeight="1" x14ac:dyDescent="0.2">
      <c r="A153" s="366" t="s">
        <v>1052</v>
      </c>
      <c r="B153" s="32" t="s">
        <v>132</v>
      </c>
      <c r="C153" s="33">
        <v>2024</v>
      </c>
      <c r="D153" s="33">
        <v>2024</v>
      </c>
      <c r="E153" s="33" t="s">
        <v>134</v>
      </c>
      <c r="F153" s="33" t="s">
        <v>139</v>
      </c>
      <c r="G153" s="33" t="s">
        <v>134</v>
      </c>
      <c r="H153" s="33" t="s">
        <v>139</v>
      </c>
      <c r="I153" s="33" t="s">
        <v>135</v>
      </c>
      <c r="J153" s="687" t="s">
        <v>151</v>
      </c>
      <c r="K153" s="718" t="s">
        <v>160</v>
      </c>
      <c r="L153" s="688" t="s">
        <v>491</v>
      </c>
      <c r="M153" s="133"/>
      <c r="N153" s="703" t="s">
        <v>279</v>
      </c>
      <c r="O153" s="34"/>
      <c r="P153" s="383"/>
      <c r="Q153" s="47">
        <v>3360</v>
      </c>
      <c r="R153" s="47">
        <v>3360</v>
      </c>
      <c r="S153" s="47">
        <v>3360</v>
      </c>
      <c r="T153" s="30"/>
      <c r="U153" s="149">
        <f t="shared" ref="U153:U159" si="7">SUM(Q153:T153)</f>
        <v>10080</v>
      </c>
      <c r="V153" s="30"/>
      <c r="W153" s="33"/>
      <c r="X153" s="707" t="s">
        <v>130</v>
      </c>
      <c r="Y153" s="707" t="s">
        <v>131</v>
      </c>
      <c r="Z153" s="35"/>
    </row>
    <row r="154" spans="1:26" ht="38.25" customHeight="1" x14ac:dyDescent="0.2">
      <c r="A154" s="366" t="s">
        <v>1053</v>
      </c>
      <c r="B154" s="32" t="s">
        <v>132</v>
      </c>
      <c r="C154" s="33">
        <v>2024</v>
      </c>
      <c r="D154" s="33">
        <v>2024</v>
      </c>
      <c r="E154" s="33" t="s">
        <v>133</v>
      </c>
      <c r="F154" s="33" t="s">
        <v>134</v>
      </c>
      <c r="G154" s="33" t="s">
        <v>133</v>
      </c>
      <c r="H154" s="33" t="s">
        <v>133</v>
      </c>
      <c r="I154" s="33" t="s">
        <v>135</v>
      </c>
      <c r="J154" s="687" t="s">
        <v>151</v>
      </c>
      <c r="K154" s="718" t="s">
        <v>157</v>
      </c>
      <c r="L154" s="687" t="s">
        <v>436</v>
      </c>
      <c r="M154" s="133"/>
      <c r="N154" s="703" t="s">
        <v>3</v>
      </c>
      <c r="O154" s="34"/>
      <c r="P154" s="383"/>
      <c r="Q154" s="47">
        <v>600</v>
      </c>
      <c r="R154" s="47">
        <v>600</v>
      </c>
      <c r="S154" s="47">
        <v>600</v>
      </c>
      <c r="T154" s="30"/>
      <c r="U154" s="149">
        <f t="shared" si="7"/>
        <v>1800</v>
      </c>
      <c r="V154" s="30"/>
      <c r="W154" s="33"/>
      <c r="X154" s="707" t="s">
        <v>130</v>
      </c>
      <c r="Y154" s="707" t="s">
        <v>131</v>
      </c>
      <c r="Z154" s="35"/>
    </row>
    <row r="155" spans="1:26" ht="38.25" customHeight="1" x14ac:dyDescent="0.2">
      <c r="A155" s="366" t="s">
        <v>1054</v>
      </c>
      <c r="B155" s="32" t="s">
        <v>132</v>
      </c>
      <c r="C155" s="33">
        <v>2024</v>
      </c>
      <c r="D155" s="33">
        <v>2024</v>
      </c>
      <c r="E155" s="33" t="s">
        <v>133</v>
      </c>
      <c r="F155" s="33" t="s">
        <v>133</v>
      </c>
      <c r="G155" s="33" t="s">
        <v>133</v>
      </c>
      <c r="H155" s="33" t="s">
        <v>133</v>
      </c>
      <c r="I155" s="33" t="s">
        <v>135</v>
      </c>
      <c r="J155" s="687" t="s">
        <v>151</v>
      </c>
      <c r="K155" s="718" t="s">
        <v>157</v>
      </c>
      <c r="L155" s="687" t="s">
        <v>492</v>
      </c>
      <c r="M155" s="133"/>
      <c r="N155" s="703" t="s">
        <v>269</v>
      </c>
      <c r="O155" s="34"/>
      <c r="P155" s="383"/>
      <c r="Q155" s="47">
        <v>161561</v>
      </c>
      <c r="R155" s="47">
        <v>161561</v>
      </c>
      <c r="S155" s="47">
        <v>161561</v>
      </c>
      <c r="T155" s="30"/>
      <c r="U155" s="149">
        <f t="shared" si="7"/>
        <v>484683</v>
      </c>
      <c r="V155" s="30"/>
      <c r="W155" s="33"/>
      <c r="X155" s="707" t="s">
        <v>130</v>
      </c>
      <c r="Y155" s="707" t="s">
        <v>131</v>
      </c>
      <c r="Z155" s="35"/>
    </row>
    <row r="156" spans="1:26" ht="38.25" customHeight="1" x14ac:dyDescent="0.2">
      <c r="A156" s="366" t="s">
        <v>1055</v>
      </c>
      <c r="B156" s="32" t="s">
        <v>132</v>
      </c>
      <c r="C156" s="33">
        <v>2024</v>
      </c>
      <c r="D156" s="33">
        <v>2024</v>
      </c>
      <c r="E156" s="33" t="s">
        <v>133</v>
      </c>
      <c r="F156" s="33" t="s">
        <v>134</v>
      </c>
      <c r="G156" s="33" t="s">
        <v>133</v>
      </c>
      <c r="H156" s="33" t="s">
        <v>133</v>
      </c>
      <c r="I156" s="33" t="s">
        <v>135</v>
      </c>
      <c r="J156" s="687" t="s">
        <v>151</v>
      </c>
      <c r="K156" s="718" t="s">
        <v>152</v>
      </c>
      <c r="L156" s="688" t="s">
        <v>439</v>
      </c>
      <c r="M156" s="133"/>
      <c r="N156" s="703" t="s">
        <v>269</v>
      </c>
      <c r="O156" s="34"/>
      <c r="P156" s="383"/>
      <c r="Q156" s="47">
        <v>994</v>
      </c>
      <c r="R156" s="47">
        <v>994</v>
      </c>
      <c r="S156" s="47">
        <v>994</v>
      </c>
      <c r="T156" s="30"/>
      <c r="U156" s="149">
        <f t="shared" si="7"/>
        <v>2982</v>
      </c>
      <c r="V156" s="30"/>
      <c r="W156" s="33"/>
      <c r="X156" s="707" t="s">
        <v>130</v>
      </c>
      <c r="Y156" s="707" t="s">
        <v>131</v>
      </c>
      <c r="Z156" s="35"/>
    </row>
    <row r="157" spans="1:26" ht="38.25" customHeight="1" x14ac:dyDescent="0.2">
      <c r="A157" s="366" t="s">
        <v>1056</v>
      </c>
      <c r="B157" s="32" t="s">
        <v>132</v>
      </c>
      <c r="C157" s="33">
        <v>2024</v>
      </c>
      <c r="D157" s="33">
        <v>2024</v>
      </c>
      <c r="E157" s="33" t="s">
        <v>133</v>
      </c>
      <c r="F157" s="33" t="s">
        <v>134</v>
      </c>
      <c r="G157" s="33" t="s">
        <v>133</v>
      </c>
      <c r="H157" s="33" t="s">
        <v>133</v>
      </c>
      <c r="I157" s="33" t="s">
        <v>135</v>
      </c>
      <c r="J157" s="687" t="s">
        <v>151</v>
      </c>
      <c r="K157" s="718" t="s">
        <v>152</v>
      </c>
      <c r="L157" s="688" t="s">
        <v>458</v>
      </c>
      <c r="M157" s="133"/>
      <c r="N157" s="703" t="s">
        <v>269</v>
      </c>
      <c r="O157" s="34"/>
      <c r="P157" s="383"/>
      <c r="Q157" s="47">
        <v>805</v>
      </c>
      <c r="R157" s="47">
        <v>805</v>
      </c>
      <c r="S157" s="47">
        <v>805</v>
      </c>
      <c r="T157" s="30"/>
      <c r="U157" s="149">
        <f t="shared" si="7"/>
        <v>2415</v>
      </c>
      <c r="V157" s="30"/>
      <c r="W157" s="33"/>
      <c r="X157" s="707" t="s">
        <v>130</v>
      </c>
      <c r="Y157" s="707" t="s">
        <v>131</v>
      </c>
      <c r="Z157" s="35"/>
    </row>
    <row r="158" spans="1:26" ht="38.25" customHeight="1" x14ac:dyDescent="0.2">
      <c r="A158" s="366" t="s">
        <v>1057</v>
      </c>
      <c r="B158" s="32" t="s">
        <v>132</v>
      </c>
      <c r="C158" s="33">
        <v>2024</v>
      </c>
      <c r="D158" s="33">
        <v>2024</v>
      </c>
      <c r="E158" s="33" t="s">
        <v>133</v>
      </c>
      <c r="F158" s="33" t="s">
        <v>133</v>
      </c>
      <c r="G158" s="33" t="s">
        <v>133</v>
      </c>
      <c r="H158" s="33" t="s">
        <v>133</v>
      </c>
      <c r="I158" s="33" t="s">
        <v>135</v>
      </c>
      <c r="J158" s="687" t="s">
        <v>151</v>
      </c>
      <c r="K158" s="718" t="s">
        <v>152</v>
      </c>
      <c r="L158" s="688" t="s">
        <v>493</v>
      </c>
      <c r="M158" s="133"/>
      <c r="N158" s="703" t="s">
        <v>279</v>
      </c>
      <c r="O158" s="34"/>
      <c r="P158" s="383"/>
      <c r="Q158" s="47">
        <v>2000</v>
      </c>
      <c r="R158" s="47">
        <v>2000</v>
      </c>
      <c r="S158" s="47">
        <v>2000</v>
      </c>
      <c r="T158" s="30"/>
      <c r="U158" s="149">
        <f t="shared" si="7"/>
        <v>6000</v>
      </c>
      <c r="V158" s="30"/>
      <c r="W158" s="33"/>
      <c r="X158" s="707" t="s">
        <v>130</v>
      </c>
      <c r="Y158" s="707" t="s">
        <v>131</v>
      </c>
      <c r="Z158" s="35"/>
    </row>
    <row r="159" spans="1:26" ht="149.25" customHeight="1" x14ac:dyDescent="0.2">
      <c r="A159" s="366" t="s">
        <v>1058</v>
      </c>
      <c r="B159" s="32" t="s">
        <v>132</v>
      </c>
      <c r="C159" s="33">
        <v>2024</v>
      </c>
      <c r="D159" s="33">
        <v>2024</v>
      </c>
      <c r="E159" s="33" t="s">
        <v>133</v>
      </c>
      <c r="F159" s="33" t="s">
        <v>133</v>
      </c>
      <c r="G159" s="33" t="s">
        <v>133</v>
      </c>
      <c r="H159" s="33" t="s">
        <v>133</v>
      </c>
      <c r="I159" s="33" t="s">
        <v>135</v>
      </c>
      <c r="J159" s="687" t="s">
        <v>151</v>
      </c>
      <c r="K159" s="718" t="s">
        <v>204</v>
      </c>
      <c r="L159" s="687" t="s">
        <v>470</v>
      </c>
      <c r="M159" s="34"/>
      <c r="N159" s="703" t="s">
        <v>657</v>
      </c>
      <c r="O159" s="34"/>
      <c r="P159" s="383"/>
      <c r="Q159" s="47">
        <v>750</v>
      </c>
      <c r="R159" s="47">
        <v>750</v>
      </c>
      <c r="S159" s="47">
        <v>750</v>
      </c>
      <c r="T159" s="30"/>
      <c r="U159" s="149">
        <f t="shared" si="7"/>
        <v>2250</v>
      </c>
      <c r="V159" s="30"/>
      <c r="W159" s="33"/>
      <c r="X159" s="707" t="s">
        <v>130</v>
      </c>
      <c r="Y159" s="707" t="s">
        <v>131</v>
      </c>
      <c r="Z159" s="35"/>
    </row>
    <row r="160" spans="1:26" ht="149.25" customHeight="1" x14ac:dyDescent="0.2">
      <c r="A160" s="366" t="s">
        <v>1059</v>
      </c>
      <c r="B160" s="32" t="s">
        <v>132</v>
      </c>
      <c r="C160" s="33">
        <v>2024</v>
      </c>
      <c r="D160" s="33">
        <v>2024</v>
      </c>
      <c r="E160" s="33" t="s">
        <v>133</v>
      </c>
      <c r="F160" s="33" t="s">
        <v>133</v>
      </c>
      <c r="G160" s="33" t="s">
        <v>133</v>
      </c>
      <c r="H160" s="33" t="s">
        <v>133</v>
      </c>
      <c r="I160" s="33" t="s">
        <v>135</v>
      </c>
      <c r="J160" s="687" t="s">
        <v>151</v>
      </c>
      <c r="K160" s="718" t="s">
        <v>204</v>
      </c>
      <c r="L160" s="687" t="s">
        <v>488</v>
      </c>
      <c r="M160" s="34"/>
      <c r="N160" s="703" t="s">
        <v>657</v>
      </c>
      <c r="O160" s="34"/>
      <c r="P160" s="383"/>
      <c r="Q160" s="47">
        <v>250</v>
      </c>
      <c r="R160" s="47">
        <v>250</v>
      </c>
      <c r="S160" s="47">
        <v>250</v>
      </c>
      <c r="T160" s="30"/>
      <c r="U160" s="149">
        <f>SUM(Q160:T160)</f>
        <v>750</v>
      </c>
      <c r="V160" s="30"/>
      <c r="W160" s="33"/>
      <c r="X160" s="707" t="s">
        <v>130</v>
      </c>
      <c r="Y160" s="707" t="s">
        <v>131</v>
      </c>
      <c r="Z160" s="35"/>
    </row>
    <row r="161" spans="1:26" ht="49.5" customHeight="1" x14ac:dyDescent="0.2">
      <c r="A161" s="681"/>
      <c r="B161" s="121"/>
      <c r="C161" s="45"/>
      <c r="D161" s="45"/>
      <c r="E161" s="45"/>
      <c r="F161" s="45"/>
      <c r="G161" s="45"/>
      <c r="H161" s="45"/>
      <c r="I161" s="45"/>
      <c r="J161" s="688"/>
      <c r="K161" s="718"/>
      <c r="L161" s="688"/>
      <c r="M161" s="44"/>
      <c r="N161" s="703"/>
      <c r="O161" s="44"/>
      <c r="P161" s="44"/>
      <c r="Q161" s="690">
        <f>SUM(Q14:Q160)</f>
        <v>4215569</v>
      </c>
      <c r="R161" s="690">
        <f t="shared" ref="R161:U161" si="8">SUM(R14:R160)</f>
        <v>3900443</v>
      </c>
      <c r="S161" s="690">
        <f t="shared" si="8"/>
        <v>3897333</v>
      </c>
      <c r="T161" s="690">
        <f t="shared" si="8"/>
        <v>0</v>
      </c>
      <c r="U161" s="690">
        <f t="shared" si="8"/>
        <v>12013345</v>
      </c>
      <c r="V161" s="122"/>
      <c r="W161" s="45"/>
      <c r="X161" s="707"/>
      <c r="Y161" s="707"/>
      <c r="Z161" s="123"/>
    </row>
    <row r="162" spans="1:26" ht="49.5" customHeight="1" x14ac:dyDescent="0.2">
      <c r="A162" s="692"/>
      <c r="B162" s="385"/>
      <c r="C162" s="141"/>
      <c r="D162" s="141"/>
      <c r="E162" s="141"/>
      <c r="F162" s="141"/>
      <c r="G162" s="141"/>
      <c r="H162" s="141"/>
      <c r="I162" s="141"/>
      <c r="J162" s="693"/>
      <c r="K162" s="719"/>
      <c r="L162" s="693"/>
      <c r="M162" s="694"/>
      <c r="N162" s="704" t="s">
        <v>977</v>
      </c>
      <c r="O162" s="698" t="s">
        <v>494</v>
      </c>
      <c r="P162" s="698" t="s">
        <v>494</v>
      </c>
      <c r="Q162" s="699">
        <f>' Mob.pian trie.servizi 24-25-26'!Q79+'Trib.piano trie.servizi 24-26'!Q49+'SMS.piano trie.servizi 24-26'!Q26+'Ost.piano trie.servizi 24-26'!Q27+'BAR.piano trie.servizi 24-26'!Q27+'BAGNI.piano trie.servizi 24-26'!Q23</f>
        <v>4215569</v>
      </c>
      <c r="R162" s="699">
        <f>' Mob.pian trie.servizi 24-25-26'!R79+'Trib.piano trie.servizi 24-26'!R49+'SMS.piano trie.servizi 24-26'!R26+'Ost.piano trie.servizi 24-26'!R27+'BAR.piano trie.servizi 24-26'!R27+'BAGNI.piano trie.servizi 24-26'!R23</f>
        <v>3900443</v>
      </c>
      <c r="S162" s="699">
        <f>' Mob.pian trie.servizi 24-25-26'!S79+'Trib.piano trie.servizi 24-26'!S49+'SMS.piano trie.servizi 24-26'!S26+'Ost.piano trie.servizi 24-26'!S27+'BAR.piano trie.servizi 24-26'!S27+'BAGNI.piano trie.servizi 24-26'!S23</f>
        <v>3897333</v>
      </c>
      <c r="T162" s="699">
        <f>' Mob.pian trie.servizi 24-25-26'!T79+'Trib.piano trie.servizi 24-26'!T49+'SMS.piano trie.servizi 24-26'!T26+'Ost.piano trie.servizi 24-26'!T27+'BAR.piano trie.servizi 24-26'!T27+'BAGNI.piano trie.servizi 24-26'!T23</f>
        <v>0</v>
      </c>
      <c r="U162" s="699">
        <f>' Mob.pian trie.servizi 24-25-26'!U79+'Trib.piano trie.servizi 24-26'!U49+'SMS.piano trie.servizi 24-26'!U26+'Ost.piano trie.servizi 24-26'!U27+'BAR.piano trie.servizi 24-26'!U27+'BAGNI.piano trie.servizi 24-26'!U23</f>
        <v>12013345</v>
      </c>
      <c r="V162" s="695"/>
      <c r="W162" s="141"/>
      <c r="X162" s="708"/>
      <c r="Y162" s="708"/>
      <c r="Z162" s="696"/>
    </row>
    <row r="163" spans="1:26" ht="49.5" customHeight="1" x14ac:dyDescent="0.2">
      <c r="A163" s="692"/>
      <c r="B163" s="385"/>
      <c r="C163" s="141"/>
      <c r="D163" s="141"/>
      <c r="E163" s="141"/>
      <c r="F163" s="141"/>
      <c r="G163" s="141"/>
      <c r="H163" s="141"/>
      <c r="I163" s="141"/>
      <c r="J163" s="693"/>
      <c r="K163" s="719"/>
      <c r="L163" s="693"/>
      <c r="M163" s="694"/>
      <c r="N163" s="704" t="s">
        <v>494</v>
      </c>
      <c r="O163" s="697"/>
      <c r="P163" s="697"/>
      <c r="Q163" s="699">
        <f>Q161-Q162</f>
        <v>0</v>
      </c>
      <c r="R163" s="699">
        <f t="shared" ref="R163:U163" si="9">R161-R162</f>
        <v>0</v>
      </c>
      <c r="S163" s="699">
        <f t="shared" si="9"/>
        <v>0</v>
      </c>
      <c r="T163" s="699">
        <f t="shared" si="9"/>
        <v>0</v>
      </c>
      <c r="U163" s="699">
        <f t="shared" si="9"/>
        <v>0</v>
      </c>
      <c r="V163" s="695"/>
      <c r="W163" s="141"/>
      <c r="X163" s="708"/>
      <c r="Y163" s="708"/>
      <c r="Z163" s="696"/>
    </row>
    <row r="164" spans="1:26" s="118" customFormat="1" x14ac:dyDescent="0.2">
      <c r="A164" s="738" t="s">
        <v>213</v>
      </c>
      <c r="B164" s="738"/>
      <c r="C164" s="738"/>
      <c r="D164" s="738"/>
      <c r="E164" s="738"/>
      <c r="F164" s="738"/>
      <c r="G164" s="738"/>
      <c r="H164" s="738"/>
      <c r="I164" s="738"/>
      <c r="J164" s="738"/>
      <c r="K164" s="738"/>
      <c r="L164" s="738"/>
      <c r="N164" s="700"/>
      <c r="Q164" s="139"/>
      <c r="R164" s="139"/>
      <c r="U164" s="144"/>
      <c r="X164" s="700"/>
      <c r="Y164" s="700"/>
    </row>
    <row r="165" spans="1:26" s="118" customFormat="1" x14ac:dyDescent="0.2">
      <c r="A165" s="739" t="s">
        <v>214</v>
      </c>
      <c r="B165" s="739"/>
      <c r="C165" s="739"/>
      <c r="D165" s="740"/>
      <c r="E165" s="740"/>
      <c r="F165" s="740"/>
      <c r="G165" s="740"/>
      <c r="H165" s="740"/>
      <c r="I165" s="740"/>
      <c r="J165" s="740"/>
      <c r="K165" s="740"/>
      <c r="L165" s="740"/>
      <c r="N165" s="700"/>
      <c r="Q165" s="139"/>
      <c r="R165" s="139"/>
      <c r="U165" s="144"/>
      <c r="X165" s="700"/>
      <c r="Y165" s="700"/>
    </row>
    <row r="166" spans="1:26" s="118" customFormat="1" x14ac:dyDescent="0.2">
      <c r="A166" s="723" t="s">
        <v>215</v>
      </c>
      <c r="B166" s="723"/>
      <c r="C166" s="723"/>
      <c r="D166" s="723"/>
      <c r="E166" s="723"/>
      <c r="F166" s="723"/>
      <c r="G166" s="723"/>
      <c r="H166" s="723"/>
      <c r="I166" s="723"/>
      <c r="J166" s="723"/>
      <c r="K166" s="723"/>
      <c r="L166" s="723"/>
      <c r="N166" s="700"/>
      <c r="R166" s="139"/>
      <c r="S166" s="144"/>
      <c r="T166" s="393" t="s">
        <v>216</v>
      </c>
      <c r="U166" s="144"/>
      <c r="X166" s="700"/>
      <c r="Y166" s="700"/>
    </row>
    <row r="167" spans="1:26" s="118" customFormat="1" ht="25.5" customHeight="1" x14ac:dyDescent="0.2">
      <c r="A167" s="723" t="s">
        <v>217</v>
      </c>
      <c r="B167" s="723"/>
      <c r="C167" s="723"/>
      <c r="D167" s="723"/>
      <c r="E167" s="723"/>
      <c r="F167" s="723"/>
      <c r="G167" s="723"/>
      <c r="H167" s="723"/>
      <c r="I167" s="723"/>
      <c r="J167" s="723"/>
      <c r="K167" s="723"/>
      <c r="L167" s="723"/>
      <c r="M167" s="723"/>
      <c r="N167" s="723"/>
      <c r="R167" s="139"/>
      <c r="S167" s="144"/>
      <c r="T167" s="393" t="s">
        <v>218</v>
      </c>
      <c r="U167" s="144"/>
      <c r="X167" s="700"/>
      <c r="Y167" s="700"/>
      <c r="Z167" s="141"/>
    </row>
    <row r="168" spans="1:26" s="118" customFormat="1" x14ac:dyDescent="0.2">
      <c r="A168" s="723" t="s">
        <v>219</v>
      </c>
      <c r="B168" s="721"/>
      <c r="C168" s="721"/>
      <c r="D168" s="721"/>
      <c r="E168" s="721"/>
      <c r="F168" s="721"/>
      <c r="G168" s="721"/>
      <c r="H168" s="721"/>
      <c r="I168" s="721"/>
      <c r="J168" s="721"/>
      <c r="K168" s="721"/>
      <c r="L168" s="721"/>
      <c r="N168" s="700"/>
      <c r="Q168" s="140"/>
      <c r="R168" s="139"/>
      <c r="U168" s="144"/>
      <c r="X168" s="700"/>
      <c r="Y168" s="700"/>
      <c r="Z168" s="141"/>
    </row>
    <row r="169" spans="1:26" s="118" customFormat="1" ht="27" customHeight="1" x14ac:dyDescent="0.2">
      <c r="A169" s="723" t="s">
        <v>220</v>
      </c>
      <c r="B169" s="723"/>
      <c r="C169" s="723"/>
      <c r="D169" s="723"/>
      <c r="E169" s="723"/>
      <c r="F169" s="723"/>
      <c r="G169" s="723"/>
      <c r="H169" s="723"/>
      <c r="I169" s="723"/>
      <c r="J169" s="723"/>
      <c r="K169" s="723"/>
      <c r="L169" s="723"/>
      <c r="N169" s="700"/>
      <c r="Q169" s="139"/>
      <c r="R169" s="139"/>
      <c r="U169" s="144"/>
      <c r="X169" s="700"/>
      <c r="Y169" s="700"/>
    </row>
    <row r="170" spans="1:26" s="118" customFormat="1" ht="12" customHeight="1" x14ac:dyDescent="0.2">
      <c r="A170" s="723" t="s">
        <v>221</v>
      </c>
      <c r="B170" s="723"/>
      <c r="C170" s="723"/>
      <c r="D170" s="723"/>
      <c r="E170" s="723"/>
      <c r="F170" s="723"/>
      <c r="G170" s="723"/>
      <c r="H170" s="723"/>
      <c r="I170" s="723"/>
      <c r="J170" s="723"/>
      <c r="K170" s="723"/>
      <c r="L170" s="142"/>
      <c r="N170" s="700"/>
      <c r="P170" s="725" t="s">
        <v>222</v>
      </c>
      <c r="Q170" s="725"/>
      <c r="R170" s="725"/>
      <c r="S170" s="725"/>
      <c r="T170" s="725"/>
      <c r="U170" s="725"/>
      <c r="V170" s="725"/>
      <c r="W170" s="725"/>
      <c r="X170" s="725"/>
      <c r="Y170" s="725"/>
    </row>
    <row r="171" spans="1:26" s="118" customFormat="1" ht="12.75" customHeight="1" x14ac:dyDescent="0.2">
      <c r="A171" s="723" t="s">
        <v>223</v>
      </c>
      <c r="B171" s="723"/>
      <c r="C171" s="723"/>
      <c r="D171" s="723"/>
      <c r="E171" s="723"/>
      <c r="F171" s="723"/>
      <c r="G171" s="723"/>
      <c r="H171" s="723"/>
      <c r="I171" s="723"/>
      <c r="J171" s="723"/>
      <c r="K171" s="723"/>
      <c r="N171" s="700"/>
      <c r="P171" s="725" t="s">
        <v>224</v>
      </c>
      <c r="Q171" s="725"/>
      <c r="R171" s="725"/>
      <c r="S171" s="725"/>
      <c r="T171" s="725"/>
      <c r="U171" s="725"/>
      <c r="V171" s="143" t="s">
        <v>225</v>
      </c>
      <c r="W171" s="380"/>
      <c r="X171" s="709"/>
      <c r="Y171" s="702"/>
    </row>
    <row r="172" spans="1:26" s="118" customFormat="1" ht="12.75" customHeight="1" x14ac:dyDescent="0.2">
      <c r="A172" s="723" t="s">
        <v>226</v>
      </c>
      <c r="B172" s="723"/>
      <c r="C172" s="723"/>
      <c r="D172" s="723"/>
      <c r="E172" s="723"/>
      <c r="F172" s="723"/>
      <c r="G172" s="723"/>
      <c r="H172" s="723"/>
      <c r="I172" s="723"/>
      <c r="J172" s="723"/>
      <c r="K172" s="723"/>
      <c r="L172" s="723"/>
      <c r="M172" s="723"/>
      <c r="N172" s="723"/>
      <c r="P172" s="379"/>
      <c r="Q172" s="394"/>
      <c r="R172" s="394"/>
      <c r="S172" s="379"/>
      <c r="T172" s="379"/>
      <c r="U172" s="379"/>
      <c r="V172" s="143"/>
      <c r="W172" s="380"/>
      <c r="X172" s="709"/>
      <c r="Y172" s="702"/>
    </row>
    <row r="173" spans="1:26" s="118" customFormat="1" ht="12.75" customHeight="1" x14ac:dyDescent="0.2">
      <c r="A173" s="723" t="s">
        <v>227</v>
      </c>
      <c r="B173" s="723"/>
      <c r="C173" s="723"/>
      <c r="D173" s="723"/>
      <c r="E173" s="723"/>
      <c r="F173" s="723"/>
      <c r="G173" s="723"/>
      <c r="H173" s="723"/>
      <c r="I173" s="723"/>
      <c r="J173" s="723"/>
      <c r="K173" s="723"/>
      <c r="L173" s="723"/>
      <c r="M173" s="723"/>
      <c r="N173" s="723"/>
      <c r="P173" s="725" t="s">
        <v>228</v>
      </c>
      <c r="Q173" s="725"/>
      <c r="R173" s="725"/>
      <c r="S173" s="725"/>
      <c r="T173" s="725"/>
      <c r="U173" s="725"/>
      <c r="V173" s="725"/>
      <c r="W173" s="725"/>
      <c r="X173" s="725"/>
      <c r="Y173" s="725"/>
    </row>
    <row r="174" spans="1:26" s="118" customFormat="1" ht="27.75" customHeight="1" x14ac:dyDescent="0.2">
      <c r="A174" s="723" t="s">
        <v>229</v>
      </c>
      <c r="B174" s="723"/>
      <c r="C174" s="723"/>
      <c r="D174" s="723"/>
      <c r="E174" s="723"/>
      <c r="F174" s="723"/>
      <c r="G174" s="723"/>
      <c r="H174" s="723"/>
      <c r="I174" s="723"/>
      <c r="J174" s="723"/>
      <c r="K174" s="723"/>
      <c r="L174" s="723"/>
      <c r="M174" s="723"/>
      <c r="N174" s="723"/>
      <c r="P174" s="725" t="s">
        <v>230</v>
      </c>
      <c r="Q174" s="725"/>
      <c r="R174" s="725"/>
      <c r="S174" s="725"/>
      <c r="T174" s="725"/>
      <c r="U174" s="725"/>
      <c r="V174" s="372" t="s">
        <v>828</v>
      </c>
      <c r="W174" s="372" t="s">
        <v>829</v>
      </c>
      <c r="X174" s="710" t="s">
        <v>830</v>
      </c>
      <c r="Y174" s="710" t="s">
        <v>232</v>
      </c>
    </row>
    <row r="175" spans="1:26" s="118" customFormat="1" ht="12.75" customHeight="1" x14ac:dyDescent="0.2">
      <c r="A175" s="723" t="s">
        <v>233</v>
      </c>
      <c r="B175" s="723"/>
      <c r="C175" s="723"/>
      <c r="D175" s="723"/>
      <c r="E175" s="723"/>
      <c r="F175" s="723"/>
      <c r="G175" s="723"/>
      <c r="H175" s="723"/>
      <c r="I175" s="723"/>
      <c r="J175" s="723"/>
      <c r="K175" s="723"/>
      <c r="L175" s="723"/>
      <c r="M175" s="723"/>
      <c r="N175" s="723"/>
      <c r="P175" s="722" t="s">
        <v>234</v>
      </c>
      <c r="Q175" s="722"/>
      <c r="R175" s="722"/>
      <c r="S175" s="722"/>
      <c r="T175" s="722"/>
      <c r="U175" s="722"/>
      <c r="V175" s="143">
        <v>0</v>
      </c>
      <c r="W175" s="143">
        <v>0</v>
      </c>
      <c r="X175" s="711">
        <v>0</v>
      </c>
      <c r="Y175" s="711">
        <v>0</v>
      </c>
    </row>
    <row r="176" spans="1:26" s="120" customFormat="1" ht="12.75" customHeight="1" x14ac:dyDescent="0.2">
      <c r="A176" s="723" t="s">
        <v>235</v>
      </c>
      <c r="B176" s="723"/>
      <c r="C176" s="723"/>
      <c r="D176" s="723"/>
      <c r="E176" s="723"/>
      <c r="F176" s="723"/>
      <c r="G176" s="723"/>
      <c r="H176" s="723"/>
      <c r="I176" s="723"/>
      <c r="J176" s="723"/>
      <c r="K176" s="723"/>
      <c r="L176" s="723"/>
      <c r="M176" s="723"/>
      <c r="N176" s="723"/>
      <c r="P176" s="722" t="s">
        <v>236</v>
      </c>
      <c r="Q176" s="722"/>
      <c r="R176" s="722"/>
      <c r="S176" s="722"/>
      <c r="T176" s="722"/>
      <c r="U176" s="722"/>
      <c r="V176" s="143">
        <v>0</v>
      </c>
      <c r="W176" s="143">
        <v>0</v>
      </c>
      <c r="X176" s="711">
        <v>0</v>
      </c>
      <c r="Y176" s="711">
        <v>0</v>
      </c>
    </row>
    <row r="177" spans="1:25" s="120" customFormat="1" ht="12.75" customHeight="1" x14ac:dyDescent="0.2">
      <c r="A177" s="724" t="s">
        <v>734</v>
      </c>
      <c r="B177" s="724"/>
      <c r="C177" s="724"/>
      <c r="D177" s="724"/>
      <c r="E177" s="724"/>
      <c r="F177" s="724"/>
      <c r="G177" s="724"/>
      <c r="H177" s="724"/>
      <c r="I177" s="724"/>
      <c r="J177" s="724"/>
      <c r="K177" s="724"/>
      <c r="L177" s="724"/>
      <c r="M177" s="724"/>
      <c r="N177" s="724"/>
      <c r="P177" s="722" t="s">
        <v>237</v>
      </c>
      <c r="Q177" s="722"/>
      <c r="R177" s="722"/>
      <c r="S177" s="722"/>
      <c r="T177" s="722"/>
      <c r="U177" s="722"/>
      <c r="V177" s="691">
        <f>Q161</f>
        <v>4215569</v>
      </c>
      <c r="W177" s="691">
        <f>R161</f>
        <v>3900443</v>
      </c>
      <c r="X177" s="712">
        <f>S161</f>
        <v>3897333</v>
      </c>
      <c r="Y177" s="709" t="e">
        <f>#REF!</f>
        <v>#REF!</v>
      </c>
    </row>
    <row r="178" spans="1:25" s="120" customFormat="1" ht="12.75" customHeight="1" x14ac:dyDescent="0.2">
      <c r="A178" s="119"/>
      <c r="B178" s="119"/>
      <c r="C178" s="119"/>
      <c r="D178" s="119"/>
      <c r="E178" s="119"/>
      <c r="F178" s="119"/>
      <c r="G178" s="119"/>
      <c r="H178" s="119"/>
      <c r="I178" s="119"/>
      <c r="J178" s="119"/>
      <c r="K178" s="705"/>
      <c r="L178" s="119"/>
      <c r="M178" s="119"/>
      <c r="N178" s="705"/>
      <c r="P178" s="722" t="s">
        <v>238</v>
      </c>
      <c r="Q178" s="722"/>
      <c r="R178" s="722"/>
      <c r="S178" s="722"/>
      <c r="T178" s="722"/>
      <c r="U178" s="722"/>
      <c r="V178" s="143">
        <v>0</v>
      </c>
      <c r="W178" s="143">
        <v>0</v>
      </c>
      <c r="X178" s="711">
        <v>0</v>
      </c>
      <c r="Y178" s="711">
        <v>0</v>
      </c>
    </row>
    <row r="179" spans="1:25" s="118" customFormat="1" ht="12" customHeight="1" x14ac:dyDescent="0.2">
      <c r="A179" s="144" t="s">
        <v>239</v>
      </c>
      <c r="K179" s="700"/>
      <c r="N179" s="700"/>
      <c r="P179" s="722" t="s">
        <v>240</v>
      </c>
      <c r="Q179" s="722"/>
      <c r="R179" s="722"/>
      <c r="S179" s="722"/>
      <c r="T179" s="722"/>
      <c r="U179" s="722"/>
      <c r="V179" s="143">
        <v>0</v>
      </c>
      <c r="W179" s="143">
        <v>0</v>
      </c>
      <c r="X179" s="711">
        <v>0</v>
      </c>
      <c r="Y179" s="711">
        <v>0</v>
      </c>
    </row>
    <row r="180" spans="1:25" s="118" customFormat="1" ht="12.75" customHeight="1" x14ac:dyDescent="0.2">
      <c r="A180" s="721" t="s">
        <v>241</v>
      </c>
      <c r="B180" s="721"/>
      <c r="J180" s="145"/>
      <c r="K180" s="700"/>
      <c r="N180" s="700"/>
      <c r="P180" s="722" t="s">
        <v>242</v>
      </c>
      <c r="Q180" s="722"/>
      <c r="R180" s="722"/>
      <c r="S180" s="722"/>
      <c r="T180" s="722"/>
      <c r="U180" s="722"/>
      <c r="V180" s="143">
        <v>0</v>
      </c>
      <c r="W180" s="143">
        <v>0</v>
      </c>
      <c r="X180" s="711">
        <v>0</v>
      </c>
      <c r="Y180" s="711">
        <v>0</v>
      </c>
    </row>
    <row r="181" spans="1:25" s="118" customFormat="1" x14ac:dyDescent="0.2">
      <c r="A181" s="721" t="s">
        <v>243</v>
      </c>
      <c r="B181" s="721"/>
      <c r="K181" s="700"/>
      <c r="N181" s="700"/>
      <c r="Q181" s="139"/>
      <c r="R181" s="139"/>
      <c r="U181" s="144"/>
      <c r="X181" s="700"/>
      <c r="Y181" s="700"/>
    </row>
    <row r="182" spans="1:25" s="118" customFormat="1" ht="12.75" customHeight="1" x14ac:dyDescent="0.2">
      <c r="A182" s="721" t="s">
        <v>244</v>
      </c>
      <c r="B182" s="721"/>
      <c r="K182" s="700"/>
      <c r="N182" s="700"/>
      <c r="Q182" s="139"/>
      <c r="R182" s="139"/>
      <c r="U182" s="144"/>
      <c r="X182" s="700"/>
      <c r="Y182" s="700"/>
    </row>
    <row r="183" spans="1:25" s="118" customFormat="1" ht="12.75" customHeight="1" x14ac:dyDescent="0.2">
      <c r="K183" s="700"/>
      <c r="N183" s="700"/>
      <c r="Q183" s="139"/>
      <c r="R183" s="139"/>
      <c r="U183" s="144"/>
      <c r="X183" s="700"/>
      <c r="Y183" s="700"/>
    </row>
    <row r="184" spans="1:25" s="118" customFormat="1" ht="12.75" customHeight="1" x14ac:dyDescent="0.2">
      <c r="A184" s="146" t="s">
        <v>245</v>
      </c>
      <c r="B184" s="120"/>
      <c r="C184" s="120"/>
      <c r="D184" s="120"/>
      <c r="K184" s="700"/>
      <c r="N184" s="700"/>
      <c r="Q184" s="139"/>
      <c r="R184" s="139"/>
      <c r="U184" s="144"/>
      <c r="X184" s="706"/>
      <c r="Y184" s="706"/>
    </row>
    <row r="185" spans="1:25" s="120" customFormat="1" ht="14.25" customHeight="1" x14ac:dyDescent="0.2">
      <c r="A185" s="720" t="s">
        <v>246</v>
      </c>
      <c r="B185" s="720"/>
      <c r="C185" s="720"/>
      <c r="D185" s="720"/>
      <c r="E185" s="119"/>
      <c r="F185" s="119"/>
      <c r="G185" s="119"/>
      <c r="H185" s="119"/>
      <c r="I185" s="119"/>
      <c r="J185" s="119"/>
      <c r="K185" s="705"/>
      <c r="L185" s="119"/>
      <c r="M185" s="119"/>
      <c r="N185" s="706"/>
      <c r="O185" s="118"/>
      <c r="P185" s="118"/>
      <c r="Q185" s="139"/>
      <c r="R185" s="139"/>
      <c r="S185" s="118"/>
      <c r="T185" s="118"/>
      <c r="U185" s="144"/>
      <c r="V185" s="118"/>
      <c r="W185" s="118"/>
      <c r="X185" s="700"/>
      <c r="Y185" s="700"/>
    </row>
    <row r="186" spans="1:25" s="118" customFormat="1" ht="14.25" customHeight="1" x14ac:dyDescent="0.2">
      <c r="A186" s="720" t="s">
        <v>247</v>
      </c>
      <c r="B186" s="720"/>
      <c r="C186" s="720"/>
      <c r="D186" s="720"/>
      <c r="K186" s="700"/>
      <c r="N186" s="700"/>
      <c r="Q186" s="139"/>
      <c r="R186" s="139"/>
      <c r="U186" s="144"/>
      <c r="X186" s="700"/>
      <c r="Y186" s="700"/>
    </row>
    <row r="187" spans="1:25" s="118" customFormat="1" ht="14.25" customHeight="1" x14ac:dyDescent="0.2">
      <c r="A187" s="720" t="s">
        <v>248</v>
      </c>
      <c r="B187" s="720"/>
      <c r="C187" s="720"/>
      <c r="D187" s="720"/>
      <c r="J187" s="145"/>
      <c r="K187" s="700"/>
      <c r="N187" s="700"/>
      <c r="Q187" s="139"/>
      <c r="R187" s="139"/>
      <c r="U187" s="144"/>
      <c r="X187" s="700"/>
      <c r="Y187" s="700"/>
    </row>
    <row r="188" spans="1:25" s="118" customFormat="1" ht="14.25" customHeight="1" x14ac:dyDescent="0.2">
      <c r="A188" s="720" t="s">
        <v>249</v>
      </c>
      <c r="B188" s="720"/>
      <c r="C188" s="720"/>
      <c r="D188" s="720"/>
      <c r="K188" s="700"/>
      <c r="N188" s="700"/>
      <c r="Q188" s="139"/>
      <c r="R188" s="139"/>
      <c r="U188" s="144"/>
      <c r="X188" s="700"/>
      <c r="Y188" s="700"/>
    </row>
    <row r="189" spans="1:25" s="118" customFormat="1" ht="14.25" customHeight="1" x14ac:dyDescent="0.2">
      <c r="A189" s="720" t="s">
        <v>250</v>
      </c>
      <c r="B189" s="720"/>
      <c r="C189" s="720"/>
      <c r="D189" s="720"/>
      <c r="K189" s="700"/>
      <c r="N189" s="700"/>
      <c r="Q189" s="139"/>
      <c r="R189" s="139"/>
      <c r="U189" s="144"/>
      <c r="X189" s="700"/>
      <c r="Y189" s="700"/>
    </row>
    <row r="190" spans="1:25" s="118" customFormat="1" x14ac:dyDescent="0.2">
      <c r="K190" s="700"/>
      <c r="N190" s="700"/>
      <c r="Q190" s="139"/>
      <c r="R190" s="139"/>
      <c r="U190" s="144"/>
      <c r="X190" s="700"/>
      <c r="Y190" s="700"/>
    </row>
    <row r="191" spans="1:25" s="118" customFormat="1" x14ac:dyDescent="0.2">
      <c r="K191" s="700"/>
      <c r="N191" s="700"/>
      <c r="Q191" s="139"/>
      <c r="R191" s="139"/>
      <c r="U191" s="144"/>
      <c r="X191" s="700"/>
      <c r="Y191" s="700"/>
    </row>
    <row r="192" spans="1:25" s="118" customFormat="1" x14ac:dyDescent="0.2">
      <c r="K192" s="700"/>
      <c r="N192" s="700"/>
      <c r="Q192" s="139"/>
      <c r="R192" s="139"/>
      <c r="U192" s="144"/>
      <c r="X192" s="700"/>
      <c r="Y192" s="700"/>
    </row>
    <row r="193" spans="11:25" s="118" customFormat="1" x14ac:dyDescent="0.2">
      <c r="K193" s="700"/>
      <c r="N193" s="700"/>
      <c r="Q193" s="139"/>
      <c r="R193" s="139"/>
      <c r="U193" s="144"/>
      <c r="X193" s="700"/>
      <c r="Y193" s="700"/>
    </row>
    <row r="194" spans="11:25" s="118" customFormat="1" x14ac:dyDescent="0.2">
      <c r="K194" s="700"/>
      <c r="N194" s="700"/>
      <c r="Q194" s="139"/>
      <c r="R194" s="139"/>
      <c r="U194" s="144"/>
      <c r="X194" s="700"/>
      <c r="Y194" s="700"/>
    </row>
    <row r="195" spans="11:25" s="118" customFormat="1" x14ac:dyDescent="0.2">
      <c r="K195" s="700"/>
      <c r="N195" s="700"/>
      <c r="Q195" s="139"/>
      <c r="R195" s="139"/>
      <c r="U195" s="144"/>
      <c r="X195" s="700"/>
      <c r="Y195" s="700"/>
    </row>
    <row r="196" spans="11:25" s="118" customFormat="1" x14ac:dyDescent="0.2">
      <c r="K196" s="700"/>
      <c r="N196" s="700"/>
      <c r="Q196" s="139"/>
      <c r="R196" s="139"/>
      <c r="U196" s="144"/>
      <c r="X196" s="700"/>
      <c r="Y196" s="700"/>
    </row>
    <row r="197" spans="11:25" s="118" customFormat="1" x14ac:dyDescent="0.2">
      <c r="K197" s="700"/>
      <c r="N197" s="700"/>
      <c r="Q197" s="139"/>
      <c r="R197" s="139"/>
      <c r="U197" s="144"/>
      <c r="X197" s="700"/>
      <c r="Y197" s="700"/>
    </row>
    <row r="198" spans="11:25" s="118" customFormat="1" x14ac:dyDescent="0.2">
      <c r="K198" s="700"/>
      <c r="N198" s="700"/>
      <c r="Q198" s="139"/>
      <c r="R198" s="139"/>
      <c r="U198" s="144"/>
      <c r="X198" s="700"/>
      <c r="Y198" s="700"/>
    </row>
    <row r="199" spans="11:25" s="118" customFormat="1" x14ac:dyDescent="0.2">
      <c r="K199" s="700"/>
      <c r="N199" s="700"/>
      <c r="Q199" s="139"/>
      <c r="R199" s="139"/>
      <c r="U199" s="144"/>
      <c r="X199" s="700"/>
      <c r="Y199" s="700"/>
    </row>
    <row r="200" spans="11:25" s="118" customFormat="1" x14ac:dyDescent="0.2">
      <c r="K200" s="700"/>
      <c r="N200" s="700"/>
      <c r="Q200" s="139"/>
      <c r="R200" s="139"/>
      <c r="U200" s="144"/>
      <c r="X200" s="700"/>
      <c r="Y200" s="700"/>
    </row>
    <row r="201" spans="11:25" s="118" customFormat="1" x14ac:dyDescent="0.2">
      <c r="K201" s="700"/>
      <c r="N201" s="700"/>
      <c r="Q201" s="139"/>
      <c r="R201" s="139"/>
      <c r="U201" s="144"/>
      <c r="X201" s="700"/>
      <c r="Y201" s="700"/>
    </row>
    <row r="202" spans="11:25" s="118" customFormat="1" x14ac:dyDescent="0.2">
      <c r="K202" s="700"/>
      <c r="N202" s="700"/>
      <c r="Q202" s="139"/>
      <c r="R202" s="139"/>
      <c r="U202" s="144"/>
      <c r="X202" s="700"/>
      <c r="Y202" s="700"/>
    </row>
    <row r="203" spans="11:25" s="118" customFormat="1" x14ac:dyDescent="0.2">
      <c r="K203" s="700"/>
      <c r="N203" s="700"/>
      <c r="Q203" s="139"/>
      <c r="R203" s="139"/>
      <c r="U203" s="144"/>
      <c r="X203" s="700"/>
      <c r="Y203" s="700"/>
    </row>
    <row r="204" spans="11:25" s="118" customFormat="1" x14ac:dyDescent="0.2">
      <c r="K204" s="700"/>
      <c r="N204" s="700"/>
      <c r="Q204" s="139"/>
      <c r="R204" s="139"/>
      <c r="U204" s="144"/>
      <c r="X204" s="700"/>
      <c r="Y204" s="700"/>
    </row>
    <row r="205" spans="11:25" s="118" customFormat="1" x14ac:dyDescent="0.2">
      <c r="K205" s="700"/>
      <c r="N205" s="700"/>
      <c r="Q205" s="139"/>
      <c r="R205" s="139"/>
      <c r="U205" s="144"/>
      <c r="X205" s="700"/>
      <c r="Y205" s="700"/>
    </row>
    <row r="206" spans="11:25" s="118" customFormat="1" x14ac:dyDescent="0.2">
      <c r="K206" s="700"/>
      <c r="N206" s="700"/>
      <c r="Q206" s="139"/>
      <c r="R206" s="139"/>
      <c r="U206" s="144"/>
      <c r="X206" s="700"/>
      <c r="Y206" s="700"/>
    </row>
    <row r="207" spans="11:25" s="118" customFormat="1" x14ac:dyDescent="0.2">
      <c r="K207" s="700"/>
      <c r="N207" s="700"/>
      <c r="Q207" s="139"/>
      <c r="R207" s="139"/>
      <c r="U207" s="144"/>
      <c r="X207" s="700"/>
      <c r="Y207" s="700"/>
    </row>
    <row r="208" spans="11:25" s="118" customFormat="1" x14ac:dyDescent="0.2">
      <c r="K208" s="700"/>
      <c r="N208" s="700"/>
      <c r="Q208" s="139"/>
      <c r="R208" s="139"/>
      <c r="U208" s="144"/>
      <c r="X208" s="700"/>
      <c r="Y208" s="700"/>
    </row>
    <row r="209" spans="11:25" s="118" customFormat="1" x14ac:dyDescent="0.2">
      <c r="K209" s="700"/>
      <c r="N209" s="700"/>
      <c r="Q209" s="139"/>
      <c r="R209" s="139"/>
      <c r="U209" s="144"/>
      <c r="X209" s="700"/>
      <c r="Y209" s="700"/>
    </row>
    <row r="210" spans="11:25" s="118" customFormat="1" x14ac:dyDescent="0.2">
      <c r="K210" s="700"/>
      <c r="N210" s="700"/>
      <c r="Q210" s="139"/>
      <c r="R210" s="139"/>
      <c r="U210" s="144"/>
      <c r="X210" s="700"/>
      <c r="Y210" s="700"/>
    </row>
    <row r="211" spans="11:25" s="118" customFormat="1" x14ac:dyDescent="0.2">
      <c r="K211" s="700"/>
      <c r="N211" s="700"/>
      <c r="Q211" s="139"/>
      <c r="R211" s="139"/>
      <c r="U211" s="144"/>
      <c r="X211" s="700"/>
      <c r="Y211" s="700"/>
    </row>
    <row r="212" spans="11:25" s="118" customFormat="1" x14ac:dyDescent="0.2">
      <c r="K212" s="700"/>
      <c r="N212" s="700"/>
      <c r="Q212" s="139"/>
      <c r="R212" s="139"/>
      <c r="U212" s="144"/>
      <c r="X212" s="700"/>
      <c r="Y212" s="700"/>
    </row>
    <row r="213" spans="11:25" s="118" customFormat="1" x14ac:dyDescent="0.2">
      <c r="K213" s="700"/>
      <c r="N213" s="700"/>
      <c r="Q213" s="139"/>
      <c r="R213" s="139"/>
      <c r="U213" s="144"/>
      <c r="X213" s="700"/>
      <c r="Y213" s="700"/>
    </row>
    <row r="214" spans="11:25" s="118" customFormat="1" x14ac:dyDescent="0.2">
      <c r="K214" s="700"/>
      <c r="N214" s="700"/>
      <c r="Q214" s="139"/>
      <c r="R214" s="139"/>
      <c r="U214" s="144"/>
      <c r="X214" s="700"/>
      <c r="Y214" s="700"/>
    </row>
    <row r="215" spans="11:25" s="118" customFormat="1" x14ac:dyDescent="0.2">
      <c r="K215" s="700"/>
      <c r="N215" s="700"/>
      <c r="Q215" s="139"/>
      <c r="R215" s="139"/>
      <c r="U215" s="144"/>
      <c r="X215" s="700"/>
      <c r="Y215" s="700"/>
    </row>
  </sheetData>
  <mergeCells count="65">
    <mergeCell ref="A189:D189"/>
    <mergeCell ref="A181:B181"/>
    <mergeCell ref="A182:B182"/>
    <mergeCell ref="A185:D185"/>
    <mergeCell ref="A186:D186"/>
    <mergeCell ref="A187:D187"/>
    <mergeCell ref="A188:D188"/>
    <mergeCell ref="A177:N177"/>
    <mergeCell ref="P177:U177"/>
    <mergeCell ref="P178:U178"/>
    <mergeCell ref="P179:U179"/>
    <mergeCell ref="A180:B180"/>
    <mergeCell ref="P180:U180"/>
    <mergeCell ref="A174:N174"/>
    <mergeCell ref="P174:U174"/>
    <mergeCell ref="A175:N175"/>
    <mergeCell ref="P175:U175"/>
    <mergeCell ref="A176:N176"/>
    <mergeCell ref="P176:U176"/>
    <mergeCell ref="A173:N173"/>
    <mergeCell ref="P173:Y173"/>
    <mergeCell ref="A164:L164"/>
    <mergeCell ref="A165:L165"/>
    <mergeCell ref="A166:L166"/>
    <mergeCell ref="A167:N167"/>
    <mergeCell ref="A168:L168"/>
    <mergeCell ref="A169:L169"/>
    <mergeCell ref="A170:K170"/>
    <mergeCell ref="P170:Y170"/>
    <mergeCell ref="A171:K171"/>
    <mergeCell ref="P171:U171"/>
    <mergeCell ref="A172:N172"/>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honeticPr fontId="75" type="noConversion"/>
  <pageMargins left="0.70866141732283472" right="0.70866141732283472" top="0" bottom="0" header="0.31496062992125984" footer="0.31496062992125984"/>
  <pageSetup paperSize="8" scale="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O46"/>
  <sheetViews>
    <sheetView zoomScale="75" zoomScaleNormal="75" workbookViewId="0">
      <pane ySplit="3" topLeftCell="A26" activePane="bottomLeft" state="frozen"/>
      <selection pane="bottomLeft" activeCell="O56" sqref="O56"/>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hidden="1" customWidth="1"/>
    <col min="10" max="10" width="21.42578125" style="61" hidden="1" customWidth="1"/>
    <col min="11" max="11" width="17.42578125" style="169" hidden="1" customWidth="1"/>
    <col min="12" max="13" width="26" style="169" hidden="1" customWidth="1"/>
    <col min="14" max="14" width="34.28515625" style="61" hidden="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x14ac:dyDescent="0.2">
      <c r="A2" s="61"/>
      <c r="B2" s="59"/>
      <c r="C2" s="59"/>
      <c r="D2" s="59"/>
      <c r="E2" s="59"/>
      <c r="F2" s="167"/>
    </row>
    <row r="3" spans="1:14" s="68" customFormat="1" ht="51.75" x14ac:dyDescent="0.25">
      <c r="A3" s="170" t="s">
        <v>497</v>
      </c>
      <c r="B3" s="171" t="s">
        <v>498</v>
      </c>
      <c r="C3" s="172">
        <v>2024</v>
      </c>
      <c r="D3" s="172">
        <v>2025</v>
      </c>
      <c r="E3" s="172">
        <v>2026</v>
      </c>
      <c r="F3" s="170" t="s">
        <v>499</v>
      </c>
      <c r="G3" s="173" t="s">
        <v>500</v>
      </c>
      <c r="H3" s="174" t="s">
        <v>501</v>
      </c>
      <c r="I3" s="174" t="s">
        <v>502</v>
      </c>
      <c r="J3" s="174" t="s">
        <v>503</v>
      </c>
      <c r="K3" s="175" t="s">
        <v>504</v>
      </c>
      <c r="L3" s="175" t="s">
        <v>505</v>
      </c>
      <c r="M3" s="175" t="s">
        <v>506</v>
      </c>
      <c r="N3" s="176" t="s">
        <v>507</v>
      </c>
    </row>
    <row r="4" spans="1:14" ht="31.5" x14ac:dyDescent="0.25">
      <c r="A4" s="69" t="s">
        <v>508</v>
      </c>
      <c r="B4" s="70">
        <f>SUM(C4:E4)</f>
        <v>138500</v>
      </c>
      <c r="C4" s="71">
        <v>138500</v>
      </c>
      <c r="D4" s="71"/>
      <c r="E4" s="71"/>
      <c r="F4" s="177" t="s">
        <v>266</v>
      </c>
      <c r="G4" s="178" t="s">
        <v>509</v>
      </c>
      <c r="H4" s="179">
        <v>0.15</v>
      </c>
      <c r="I4" s="180">
        <f>H4/2</f>
        <v>7.4999999999999997E-2</v>
      </c>
      <c r="J4" s="181">
        <f t="shared" ref="J4:J9" si="0">C4*H4</f>
        <v>20775</v>
      </c>
      <c r="K4" s="182">
        <f>C4*I4</f>
        <v>10387.5</v>
      </c>
      <c r="L4" s="182">
        <f>J4</f>
        <v>20775</v>
      </c>
      <c r="M4" s="182">
        <f t="shared" ref="K4:M8" si="1">L4</f>
        <v>20775</v>
      </c>
      <c r="N4" s="67"/>
    </row>
    <row r="5" spans="1:14" ht="31.5" x14ac:dyDescent="0.25">
      <c r="A5" s="69" t="s">
        <v>510</v>
      </c>
      <c r="B5" s="70">
        <f>SUM(C5:E5)</f>
        <v>10000</v>
      </c>
      <c r="C5" s="71">
        <v>10000</v>
      </c>
      <c r="D5" s="71"/>
      <c r="E5" s="71"/>
      <c r="F5" s="177" t="s">
        <v>266</v>
      </c>
      <c r="G5" s="178" t="s">
        <v>511</v>
      </c>
      <c r="H5" s="179">
        <v>0.2</v>
      </c>
      <c r="I5" s="180"/>
      <c r="J5" s="181">
        <f t="shared" si="0"/>
        <v>2000</v>
      </c>
      <c r="K5" s="182">
        <f>J5</f>
        <v>2000</v>
      </c>
      <c r="L5" s="182">
        <f>K5</f>
        <v>2000</v>
      </c>
      <c r="M5" s="182">
        <f>L5</f>
        <v>2000</v>
      </c>
      <c r="N5" s="67"/>
    </row>
    <row r="6" spans="1:14" s="68" customFormat="1" ht="36" customHeight="1" x14ac:dyDescent="0.25">
      <c r="A6" s="183" t="s">
        <v>512</v>
      </c>
      <c r="B6" s="70">
        <f t="shared" ref="B6:B34" si="2">SUM(C6:E6)</f>
        <v>75000</v>
      </c>
      <c r="C6" s="71">
        <v>75000</v>
      </c>
      <c r="D6" s="71"/>
      <c r="E6" s="71"/>
      <c r="F6" s="177" t="s">
        <v>266</v>
      </c>
      <c r="G6" s="178" t="s">
        <v>511</v>
      </c>
      <c r="H6" s="179">
        <v>0.2</v>
      </c>
      <c r="I6" s="180"/>
      <c r="J6" s="181">
        <f t="shared" si="0"/>
        <v>15000</v>
      </c>
      <c r="K6" s="182">
        <f t="shared" si="1"/>
        <v>15000</v>
      </c>
      <c r="L6" s="182">
        <f t="shared" si="1"/>
        <v>15000</v>
      </c>
      <c r="M6" s="182">
        <f t="shared" si="1"/>
        <v>15000</v>
      </c>
      <c r="N6" s="67"/>
    </row>
    <row r="7" spans="1:14" s="68" customFormat="1" ht="26.25" x14ac:dyDescent="0.25">
      <c r="A7" s="69" t="s">
        <v>513</v>
      </c>
      <c r="B7" s="70">
        <f t="shared" si="2"/>
        <v>40000</v>
      </c>
      <c r="C7" s="71">
        <v>40000</v>
      </c>
      <c r="D7" s="71"/>
      <c r="E7" s="71"/>
      <c r="F7" s="177" t="s">
        <v>266</v>
      </c>
      <c r="G7" s="178" t="s">
        <v>511</v>
      </c>
      <c r="H7" s="179">
        <v>0.2</v>
      </c>
      <c r="I7" s="180"/>
      <c r="J7" s="181">
        <f t="shared" si="0"/>
        <v>8000</v>
      </c>
      <c r="K7" s="182">
        <f t="shared" si="1"/>
        <v>8000</v>
      </c>
      <c r="L7" s="182">
        <f t="shared" si="1"/>
        <v>8000</v>
      </c>
      <c r="M7" s="182">
        <f t="shared" si="1"/>
        <v>8000</v>
      </c>
      <c r="N7" s="67"/>
    </row>
    <row r="8" spans="1:14" s="186" customFormat="1" ht="26.25" x14ac:dyDescent="0.25">
      <c r="A8" s="69" t="s">
        <v>260</v>
      </c>
      <c r="B8" s="70">
        <f t="shared" si="2"/>
        <v>80000</v>
      </c>
      <c r="C8" s="71">
        <v>80000</v>
      </c>
      <c r="D8" s="71"/>
      <c r="E8" s="71"/>
      <c r="F8" s="177" t="s">
        <v>267</v>
      </c>
      <c r="G8" s="178" t="s">
        <v>509</v>
      </c>
      <c r="H8" s="179">
        <v>0.15</v>
      </c>
      <c r="I8" s="180">
        <f>H8/2</f>
        <v>7.4999999999999997E-2</v>
      </c>
      <c r="J8" s="184">
        <f t="shared" si="0"/>
        <v>12000</v>
      </c>
      <c r="K8" s="182">
        <f>C8*I8</f>
        <v>6000</v>
      </c>
      <c r="L8" s="185">
        <f>J8</f>
        <v>12000</v>
      </c>
      <c r="M8" s="182">
        <f t="shared" si="1"/>
        <v>12000</v>
      </c>
      <c r="N8" s="67"/>
    </row>
    <row r="9" spans="1:14" s="186" customFormat="1" ht="31.5" x14ac:dyDescent="0.25">
      <c r="A9" s="69" t="s">
        <v>514</v>
      </c>
      <c r="B9" s="70">
        <f t="shared" si="2"/>
        <v>80000</v>
      </c>
      <c r="C9" s="71">
        <v>80000</v>
      </c>
      <c r="D9" s="71"/>
      <c r="E9" s="71"/>
      <c r="F9" s="177" t="s">
        <v>267</v>
      </c>
      <c r="G9" s="178" t="s">
        <v>509</v>
      </c>
      <c r="H9" s="179">
        <v>0.15</v>
      </c>
      <c r="I9" s="180">
        <f>H9/2</f>
        <v>7.4999999999999997E-2</v>
      </c>
      <c r="J9" s="184">
        <f t="shared" si="0"/>
        <v>12000</v>
      </c>
      <c r="K9" s="185">
        <f>C9*I9</f>
        <v>6000</v>
      </c>
      <c r="L9" s="185">
        <f>J9</f>
        <v>12000</v>
      </c>
      <c r="M9" s="185">
        <f>L9</f>
        <v>12000</v>
      </c>
      <c r="N9" s="67"/>
    </row>
    <row r="10" spans="1:14" ht="26.25" x14ac:dyDescent="0.25">
      <c r="A10" s="187" t="s">
        <v>259</v>
      </c>
      <c r="B10" s="188">
        <f t="shared" si="2"/>
        <v>25000</v>
      </c>
      <c r="C10" s="189"/>
      <c r="D10" s="189">
        <v>25000</v>
      </c>
      <c r="E10" s="189"/>
      <c r="F10" s="190" t="s">
        <v>266</v>
      </c>
      <c r="G10" s="178" t="s">
        <v>511</v>
      </c>
      <c r="H10" s="191">
        <v>0.2</v>
      </c>
      <c r="I10" s="180"/>
      <c r="J10" s="192">
        <f>D10*H10</f>
        <v>5000</v>
      </c>
      <c r="K10" s="193"/>
      <c r="L10" s="193">
        <f>D10*H10</f>
        <v>5000</v>
      </c>
      <c r="M10" s="193">
        <f>L10</f>
        <v>5000</v>
      </c>
      <c r="N10" s="65"/>
    </row>
    <row r="11" spans="1:14" ht="31.5" x14ac:dyDescent="0.25">
      <c r="A11" s="187" t="s">
        <v>515</v>
      </c>
      <c r="B11" s="188">
        <f t="shared" si="2"/>
        <v>10000</v>
      </c>
      <c r="C11" s="189">
        <v>10000</v>
      </c>
      <c r="D11" s="189"/>
      <c r="E11" s="189"/>
      <c r="F11" s="190" t="s">
        <v>516</v>
      </c>
      <c r="G11" s="178" t="s">
        <v>509</v>
      </c>
      <c r="H11" s="191">
        <v>0.15</v>
      </c>
      <c r="I11" s="180">
        <v>7.4999999999999997E-2</v>
      </c>
      <c r="J11" s="182">
        <f>C11*H11</f>
        <v>1500</v>
      </c>
      <c r="K11" s="185">
        <f>C11*I11</f>
        <v>750</v>
      </c>
      <c r="L11" s="182">
        <f>J11</f>
        <v>1500</v>
      </c>
      <c r="M11" s="193">
        <f>L11</f>
        <v>1500</v>
      </c>
      <c r="N11" s="65"/>
    </row>
    <row r="12" spans="1:14" ht="26.25" x14ac:dyDescent="0.25">
      <c r="A12" s="187" t="s">
        <v>264</v>
      </c>
      <c r="B12" s="188">
        <f t="shared" si="2"/>
        <v>350000</v>
      </c>
      <c r="C12" s="189">
        <v>350000</v>
      </c>
      <c r="D12" s="189"/>
      <c r="E12" s="189"/>
      <c r="F12" s="190" t="s">
        <v>517</v>
      </c>
      <c r="G12" s="178" t="s">
        <v>509</v>
      </c>
      <c r="H12" s="191">
        <v>0.03</v>
      </c>
      <c r="I12" s="180">
        <v>1.4999999999999999E-2</v>
      </c>
      <c r="J12" s="192">
        <f>C12*H12</f>
        <v>10500</v>
      </c>
      <c r="K12" s="194">
        <f>C12*I12</f>
        <v>5250</v>
      </c>
      <c r="L12" s="194">
        <f>J12</f>
        <v>10500</v>
      </c>
      <c r="M12" s="194">
        <f>L12</f>
        <v>10500</v>
      </c>
      <c r="N12" s="65"/>
    </row>
    <row r="13" spans="1:14" ht="31.5" x14ac:dyDescent="0.25">
      <c r="A13" s="187" t="s">
        <v>265</v>
      </c>
      <c r="B13" s="188">
        <f t="shared" si="2"/>
        <v>150000</v>
      </c>
      <c r="C13" s="189"/>
      <c r="D13" s="189">
        <v>150000</v>
      </c>
      <c r="E13" s="189"/>
      <c r="F13" s="190" t="s">
        <v>517</v>
      </c>
      <c r="G13" s="178" t="s">
        <v>509</v>
      </c>
      <c r="H13" s="191">
        <v>0.04</v>
      </c>
      <c r="I13" s="180">
        <f>H13/2</f>
        <v>0.02</v>
      </c>
      <c r="J13" s="192">
        <f>D13*H13</f>
        <v>6000</v>
      </c>
      <c r="K13" s="193"/>
      <c r="L13" s="193">
        <f>D13*I13</f>
        <v>3000</v>
      </c>
      <c r="M13" s="194">
        <f>J13</f>
        <v>6000</v>
      </c>
      <c r="N13" s="65"/>
    </row>
    <row r="14" spans="1:14" ht="31.5" x14ac:dyDescent="0.25">
      <c r="A14" s="187" t="s">
        <v>518</v>
      </c>
      <c r="B14" s="188">
        <f t="shared" si="2"/>
        <v>60000</v>
      </c>
      <c r="C14" s="189">
        <v>30000</v>
      </c>
      <c r="D14" s="189">
        <v>30000</v>
      </c>
      <c r="E14" s="189"/>
      <c r="F14" s="190" t="s">
        <v>517</v>
      </c>
      <c r="G14" s="178" t="s">
        <v>511</v>
      </c>
      <c r="H14" s="191">
        <v>0.2</v>
      </c>
      <c r="I14" s="180"/>
      <c r="J14" s="192">
        <f>C14*H14</f>
        <v>6000</v>
      </c>
      <c r="K14" s="194">
        <f>J14</f>
        <v>6000</v>
      </c>
      <c r="L14" s="193">
        <f>D14*H14+K14</f>
        <v>12000</v>
      </c>
      <c r="M14" s="193">
        <f>L14</f>
        <v>12000</v>
      </c>
      <c r="N14" s="65"/>
    </row>
    <row r="15" spans="1:14" ht="26.25" x14ac:dyDescent="0.25">
      <c r="A15" s="187" t="s">
        <v>519</v>
      </c>
      <c r="B15" s="188">
        <f t="shared" si="2"/>
        <v>20000</v>
      </c>
      <c r="C15" s="189">
        <v>20000</v>
      </c>
      <c r="D15" s="189"/>
      <c r="E15" s="189"/>
      <c r="F15" s="190" t="s">
        <v>520</v>
      </c>
      <c r="G15" s="178" t="s">
        <v>509</v>
      </c>
      <c r="H15" s="191">
        <v>0.03</v>
      </c>
      <c r="I15" s="180">
        <f>H15/2</f>
        <v>1.4999999999999999E-2</v>
      </c>
      <c r="J15" s="192">
        <f>C15*H15</f>
        <v>600</v>
      </c>
      <c r="K15" s="193">
        <f>C15*I15</f>
        <v>300</v>
      </c>
      <c r="L15" s="194">
        <f>J15</f>
        <v>600</v>
      </c>
      <c r="M15" s="194">
        <f>L15</f>
        <v>600</v>
      </c>
      <c r="N15" s="65"/>
    </row>
    <row r="16" spans="1:14" ht="47.25" x14ac:dyDescent="0.25">
      <c r="A16" s="187" t="s">
        <v>521</v>
      </c>
      <c r="B16" s="188">
        <f t="shared" si="2"/>
        <v>20000</v>
      </c>
      <c r="C16" s="189">
        <v>20000</v>
      </c>
      <c r="D16" s="189"/>
      <c r="E16" s="189"/>
      <c r="F16" s="190" t="s">
        <v>271</v>
      </c>
      <c r="G16" s="178" t="s">
        <v>509</v>
      </c>
      <c r="H16" s="191">
        <v>0.15</v>
      </c>
      <c r="I16" s="180">
        <f>H16/2</f>
        <v>7.4999999999999997E-2</v>
      </c>
      <c r="J16" s="192">
        <f>C16*H16</f>
        <v>3000</v>
      </c>
      <c r="K16" s="194">
        <f>C16*I16</f>
        <v>1500</v>
      </c>
      <c r="L16" s="194">
        <f>J16</f>
        <v>3000</v>
      </c>
      <c r="M16" s="194">
        <f>L16</f>
        <v>3000</v>
      </c>
      <c r="N16" s="65"/>
    </row>
    <row r="17" spans="1:15" s="68" customFormat="1" ht="47.25" x14ac:dyDescent="0.25">
      <c r="A17" s="69" t="s">
        <v>522</v>
      </c>
      <c r="B17" s="70">
        <f>SUM(C17:E17)</f>
        <v>45000</v>
      </c>
      <c r="C17" s="71">
        <v>15000</v>
      </c>
      <c r="D17" s="71">
        <f>C17</f>
        <v>15000</v>
      </c>
      <c r="E17" s="71">
        <f>D17</f>
        <v>15000</v>
      </c>
      <c r="F17" s="177" t="s">
        <v>517</v>
      </c>
      <c r="G17" s="178" t="s">
        <v>509</v>
      </c>
      <c r="H17" s="179">
        <v>0.2</v>
      </c>
      <c r="I17" s="180"/>
      <c r="J17" s="184">
        <f>H17*C17</f>
        <v>3000</v>
      </c>
      <c r="K17" s="185">
        <f>J17</f>
        <v>3000</v>
      </c>
      <c r="L17" s="182">
        <f>K17+D17*H17</f>
        <v>6000</v>
      </c>
      <c r="M17" s="182">
        <f>L17+E17*H17</f>
        <v>9000</v>
      </c>
      <c r="N17" s="67"/>
    </row>
    <row r="18" spans="1:15" s="68" customFormat="1" ht="30" customHeight="1" x14ac:dyDescent="0.25">
      <c r="A18" s="402" t="s">
        <v>523</v>
      </c>
      <c r="B18" s="403">
        <f>SUM(C18:E18)</f>
        <v>60000</v>
      </c>
      <c r="C18" s="404">
        <v>20000</v>
      </c>
      <c r="D18" s="404">
        <v>20000</v>
      </c>
      <c r="E18" s="404">
        <v>20000</v>
      </c>
      <c r="F18" s="405" t="s">
        <v>517</v>
      </c>
      <c r="G18" s="406" t="s">
        <v>509</v>
      </c>
      <c r="H18" s="179">
        <v>0.2</v>
      </c>
      <c r="I18" s="180"/>
      <c r="J18" s="184">
        <f>C18*H18</f>
        <v>4000</v>
      </c>
      <c r="K18" s="185">
        <f>J18</f>
        <v>4000</v>
      </c>
      <c r="L18" s="182">
        <f>K18+D18*H18</f>
        <v>8000</v>
      </c>
      <c r="M18" s="182">
        <f>L18+E18*H18</f>
        <v>12000</v>
      </c>
      <c r="N18" s="67"/>
      <c r="O18" s="407" t="s">
        <v>833</v>
      </c>
    </row>
    <row r="19" spans="1:15" s="68" customFormat="1" ht="26.25" x14ac:dyDescent="0.25">
      <c r="A19" s="69" t="s">
        <v>524</v>
      </c>
      <c r="B19" s="70">
        <f t="shared" ref="B19:B20" si="3">SUM(C19:E19)</f>
        <v>180000</v>
      </c>
      <c r="C19" s="71">
        <v>60000</v>
      </c>
      <c r="D19" s="71">
        <v>60000</v>
      </c>
      <c r="E19" s="71">
        <v>60000</v>
      </c>
      <c r="F19" s="177" t="s">
        <v>525</v>
      </c>
      <c r="G19" s="178" t="s">
        <v>509</v>
      </c>
      <c r="H19" s="179">
        <v>0.04</v>
      </c>
      <c r="I19" s="180">
        <f>H19/2</f>
        <v>0.02</v>
      </c>
      <c r="J19" s="184">
        <f>C19*H19</f>
        <v>2400</v>
      </c>
      <c r="K19" s="185">
        <f>C19*I19</f>
        <v>1200</v>
      </c>
      <c r="L19" s="185">
        <f>J19+K19</f>
        <v>3600</v>
      </c>
      <c r="M19" s="182">
        <f>J19+J19+E19*I19</f>
        <v>6000</v>
      </c>
      <c r="N19" s="67"/>
    </row>
    <row r="20" spans="1:15" s="68" customFormat="1" ht="26.25" x14ac:dyDescent="0.25">
      <c r="A20" s="69" t="s">
        <v>526</v>
      </c>
      <c r="B20" s="70">
        <f t="shared" si="3"/>
        <v>2700</v>
      </c>
      <c r="C20" s="71">
        <v>2700</v>
      </c>
      <c r="D20" s="71"/>
      <c r="E20" s="71"/>
      <c r="F20" s="177" t="s">
        <v>527</v>
      </c>
      <c r="G20" s="178" t="s">
        <v>511</v>
      </c>
      <c r="H20" s="179">
        <v>0.33329999999999999</v>
      </c>
      <c r="I20" s="180"/>
      <c r="J20" s="184">
        <f>C20*H20</f>
        <v>899.91</v>
      </c>
      <c r="K20" s="185">
        <f>J20</f>
        <v>899.91</v>
      </c>
      <c r="L20" s="185">
        <f>K20</f>
        <v>899.91</v>
      </c>
      <c r="M20" s="182"/>
      <c r="N20" s="67"/>
    </row>
    <row r="21" spans="1:15" s="68" customFormat="1" ht="26.25" x14ac:dyDescent="0.25">
      <c r="A21" s="69" t="s">
        <v>528</v>
      </c>
      <c r="B21" s="70">
        <f>SUM(C21:E21)</f>
        <v>2250</v>
      </c>
      <c r="C21" s="71">
        <v>2250</v>
      </c>
      <c r="D21" s="71"/>
      <c r="E21" s="71"/>
      <c r="F21" s="177" t="s">
        <v>527</v>
      </c>
      <c r="G21" s="178" t="s">
        <v>511</v>
      </c>
      <c r="H21" s="179">
        <v>0.33329999999999999</v>
      </c>
      <c r="I21" s="180"/>
      <c r="J21" s="184">
        <f>C21*H21</f>
        <v>749.92499999999995</v>
      </c>
      <c r="K21" s="185">
        <f>J21</f>
        <v>749.92499999999995</v>
      </c>
      <c r="L21" s="185">
        <f>K21</f>
        <v>749.92499999999995</v>
      </c>
      <c r="M21" s="182"/>
      <c r="N21" s="67"/>
    </row>
    <row r="22" spans="1:15" s="68" customFormat="1" ht="31.5" x14ac:dyDescent="0.25">
      <c r="A22" s="69" t="s">
        <v>529</v>
      </c>
      <c r="B22" s="70">
        <f>SUM(C22:E22)</f>
        <v>50000</v>
      </c>
      <c r="C22" s="71">
        <v>50000</v>
      </c>
      <c r="D22" s="71"/>
      <c r="E22" s="71"/>
      <c r="F22" s="177"/>
      <c r="G22" s="178" t="s">
        <v>509</v>
      </c>
      <c r="H22" s="179">
        <v>0.15</v>
      </c>
      <c r="I22" s="180">
        <f>H22/2</f>
        <v>7.4999999999999997E-2</v>
      </c>
      <c r="J22" s="184">
        <f>C22*H22</f>
        <v>7500</v>
      </c>
      <c r="K22" s="185">
        <f>C22*I22</f>
        <v>3750</v>
      </c>
      <c r="L22" s="185">
        <f>J22</f>
        <v>7500</v>
      </c>
      <c r="M22" s="182">
        <f>L22</f>
        <v>7500</v>
      </c>
      <c r="N22" s="67"/>
    </row>
    <row r="23" spans="1:15" s="198" customFormat="1" ht="18.75" x14ac:dyDescent="0.3">
      <c r="A23" s="195" t="s">
        <v>530</v>
      </c>
      <c r="B23" s="196">
        <f>SUM(B4:B22)</f>
        <v>1398450</v>
      </c>
      <c r="C23" s="196">
        <f>SUM(C4:C22)</f>
        <v>1003450</v>
      </c>
      <c r="D23" s="196">
        <f>SUM(D4:D22)</f>
        <v>300000</v>
      </c>
      <c r="E23" s="196">
        <f>SUM(E4:E22)</f>
        <v>95000</v>
      </c>
      <c r="F23" s="196"/>
      <c r="G23" s="197"/>
      <c r="H23" s="196"/>
      <c r="I23" s="196"/>
      <c r="J23" s="196"/>
      <c r="K23" s="196">
        <f>SUM(K4:K22)</f>
        <v>74787.335000000006</v>
      </c>
      <c r="L23" s="196">
        <f>SUM(L4:L22)</f>
        <v>132124.83500000002</v>
      </c>
      <c r="M23" s="196">
        <f>SUM(M4:M22)</f>
        <v>142875</v>
      </c>
      <c r="N23" s="196"/>
    </row>
    <row r="24" spans="1:15" s="68" customFormat="1" ht="30" x14ac:dyDescent="0.25">
      <c r="A24" s="62" t="s">
        <v>531</v>
      </c>
      <c r="B24" s="63" t="s">
        <v>498</v>
      </c>
      <c r="C24" s="64">
        <v>2024</v>
      </c>
      <c r="D24" s="64">
        <v>2025</v>
      </c>
      <c r="E24" s="64">
        <v>2026</v>
      </c>
      <c r="F24" s="62"/>
      <c r="G24" s="173" t="s">
        <v>500</v>
      </c>
      <c r="H24" s="174"/>
      <c r="I24" s="174"/>
      <c r="J24" s="174" t="s">
        <v>503</v>
      </c>
      <c r="K24" s="175" t="s">
        <v>504</v>
      </c>
      <c r="L24" s="175" t="s">
        <v>505</v>
      </c>
      <c r="M24" s="175" t="s">
        <v>506</v>
      </c>
      <c r="N24" s="199" t="s">
        <v>507</v>
      </c>
    </row>
    <row r="25" spans="1:15" s="68" customFormat="1" ht="15.75" x14ac:dyDescent="0.25">
      <c r="A25" s="69" t="s">
        <v>532</v>
      </c>
      <c r="B25" s="70">
        <f t="shared" ref="B25:B32" si="4">SUM(C25:E25)</f>
        <v>165000</v>
      </c>
      <c r="C25" s="71">
        <v>55000</v>
      </c>
      <c r="D25" s="71">
        <v>55000</v>
      </c>
      <c r="E25" s="71">
        <v>55000</v>
      </c>
      <c r="F25" s="190" t="s">
        <v>517</v>
      </c>
      <c r="G25" s="178" t="s">
        <v>533</v>
      </c>
      <c r="H25" s="67"/>
      <c r="I25" s="180"/>
      <c r="J25" s="184">
        <f t="shared" ref="J25:J32" si="5">C25</f>
        <v>55000</v>
      </c>
      <c r="K25" s="185">
        <f t="shared" ref="K25:M40" si="6">J25</f>
        <v>55000</v>
      </c>
      <c r="L25" s="185">
        <f t="shared" si="6"/>
        <v>55000</v>
      </c>
      <c r="M25" s="185">
        <f t="shared" si="6"/>
        <v>55000</v>
      </c>
      <c r="N25" s="67" t="s">
        <v>274</v>
      </c>
    </row>
    <row r="26" spans="1:15" s="68" customFormat="1" ht="15.75" x14ac:dyDescent="0.25">
      <c r="A26" s="69" t="s">
        <v>534</v>
      </c>
      <c r="B26" s="70">
        <f t="shared" si="4"/>
        <v>9000</v>
      </c>
      <c r="C26" s="71">
        <v>3000</v>
      </c>
      <c r="D26" s="71">
        <v>3000</v>
      </c>
      <c r="E26" s="71">
        <v>3000</v>
      </c>
      <c r="F26" s="177" t="s">
        <v>535</v>
      </c>
      <c r="G26" s="178" t="s">
        <v>533</v>
      </c>
      <c r="H26" s="67"/>
      <c r="I26" s="180"/>
      <c r="J26" s="184">
        <f t="shared" si="5"/>
        <v>3000</v>
      </c>
      <c r="K26" s="185">
        <f t="shared" si="6"/>
        <v>3000</v>
      </c>
      <c r="L26" s="185">
        <f t="shared" si="6"/>
        <v>3000</v>
      </c>
      <c r="M26" s="185">
        <f t="shared" si="6"/>
        <v>3000</v>
      </c>
      <c r="N26" s="67" t="s">
        <v>536</v>
      </c>
    </row>
    <row r="27" spans="1:15" s="68" customFormat="1" ht="31.5" x14ac:dyDescent="0.25">
      <c r="A27" s="69" t="s">
        <v>537</v>
      </c>
      <c r="B27" s="70">
        <f t="shared" si="4"/>
        <v>0</v>
      </c>
      <c r="C27" s="71">
        <v>0</v>
      </c>
      <c r="D27" s="71">
        <v>0</v>
      </c>
      <c r="E27" s="71">
        <v>0</v>
      </c>
      <c r="F27" s="177" t="s">
        <v>538</v>
      </c>
      <c r="G27" s="178" t="s">
        <v>533</v>
      </c>
      <c r="H27" s="67"/>
      <c r="I27" s="180"/>
      <c r="J27" s="184">
        <f t="shared" si="5"/>
        <v>0</v>
      </c>
      <c r="K27" s="185">
        <f t="shared" si="6"/>
        <v>0</v>
      </c>
      <c r="L27" s="185">
        <f t="shared" si="6"/>
        <v>0</v>
      </c>
      <c r="M27" s="185">
        <f t="shared" si="6"/>
        <v>0</v>
      </c>
      <c r="N27" s="67" t="s">
        <v>539</v>
      </c>
    </row>
    <row r="28" spans="1:15" s="68" customFormat="1" ht="15.75" x14ac:dyDescent="0.25">
      <c r="A28" s="69" t="s">
        <v>540</v>
      </c>
      <c r="B28" s="70">
        <f t="shared" si="4"/>
        <v>6000</v>
      </c>
      <c r="C28" s="71">
        <v>2000</v>
      </c>
      <c r="D28" s="71">
        <v>2000</v>
      </c>
      <c r="E28" s="71">
        <v>2000</v>
      </c>
      <c r="F28" s="177" t="s">
        <v>541</v>
      </c>
      <c r="G28" s="178" t="s">
        <v>533</v>
      </c>
      <c r="H28" s="67"/>
      <c r="I28" s="180"/>
      <c r="J28" s="184">
        <f t="shared" si="5"/>
        <v>2000</v>
      </c>
      <c r="K28" s="185">
        <f t="shared" si="6"/>
        <v>2000</v>
      </c>
      <c r="L28" s="185">
        <f t="shared" si="6"/>
        <v>2000</v>
      </c>
      <c r="M28" s="185">
        <f t="shared" si="6"/>
        <v>2000</v>
      </c>
      <c r="N28" s="67" t="s">
        <v>542</v>
      </c>
    </row>
    <row r="29" spans="1:15" s="68" customFormat="1" ht="15.75" x14ac:dyDescent="0.25">
      <c r="A29" s="69" t="s">
        <v>543</v>
      </c>
      <c r="B29" s="70">
        <f t="shared" si="4"/>
        <v>900000</v>
      </c>
      <c r="C29" s="71">
        <v>300000</v>
      </c>
      <c r="D29" s="71">
        <v>300000</v>
      </c>
      <c r="E29" s="71">
        <v>300000</v>
      </c>
      <c r="F29" s="177" t="s">
        <v>267</v>
      </c>
      <c r="G29" s="178" t="s">
        <v>533</v>
      </c>
      <c r="H29" s="67"/>
      <c r="I29" s="180"/>
      <c r="J29" s="184">
        <f t="shared" si="5"/>
        <v>300000</v>
      </c>
      <c r="K29" s="182">
        <f t="shared" si="6"/>
        <v>300000</v>
      </c>
      <c r="L29" s="182">
        <f t="shared" si="6"/>
        <v>300000</v>
      </c>
      <c r="M29" s="182">
        <f t="shared" si="6"/>
        <v>300000</v>
      </c>
      <c r="N29" s="67" t="s">
        <v>544</v>
      </c>
    </row>
    <row r="30" spans="1:15" s="68" customFormat="1" ht="15.75" x14ac:dyDescent="0.25">
      <c r="A30" s="69" t="s">
        <v>545</v>
      </c>
      <c r="B30" s="70">
        <f t="shared" si="4"/>
        <v>240000</v>
      </c>
      <c r="C30" s="71">
        <v>80000</v>
      </c>
      <c r="D30" s="71">
        <f>C30</f>
        <v>80000</v>
      </c>
      <c r="E30" s="71">
        <f>D30</f>
        <v>80000</v>
      </c>
      <c r="F30" s="177" t="s">
        <v>546</v>
      </c>
      <c r="G30" s="178" t="s">
        <v>533</v>
      </c>
      <c r="H30" s="67"/>
      <c r="I30" s="180"/>
      <c r="J30" s="184">
        <f t="shared" si="5"/>
        <v>80000</v>
      </c>
      <c r="K30" s="182">
        <f t="shared" si="6"/>
        <v>80000</v>
      </c>
      <c r="L30" s="182">
        <f t="shared" si="6"/>
        <v>80000</v>
      </c>
      <c r="M30" s="182">
        <f t="shared" si="6"/>
        <v>80000</v>
      </c>
      <c r="N30" s="67" t="s">
        <v>275</v>
      </c>
    </row>
    <row r="31" spans="1:15" s="68" customFormat="1" ht="15.75" x14ac:dyDescent="0.25">
      <c r="A31" s="69" t="s">
        <v>547</v>
      </c>
      <c r="B31" s="70">
        <f t="shared" si="4"/>
        <v>60000</v>
      </c>
      <c r="C31" s="71">
        <v>20000</v>
      </c>
      <c r="D31" s="71">
        <v>20000</v>
      </c>
      <c r="E31" s="71">
        <v>20000</v>
      </c>
      <c r="F31" s="177" t="s">
        <v>548</v>
      </c>
      <c r="G31" s="178" t="s">
        <v>533</v>
      </c>
      <c r="H31" s="67"/>
      <c r="I31" s="180"/>
      <c r="J31" s="184">
        <f t="shared" si="5"/>
        <v>20000</v>
      </c>
      <c r="K31" s="185">
        <f t="shared" si="6"/>
        <v>20000</v>
      </c>
      <c r="L31" s="182">
        <f t="shared" si="6"/>
        <v>20000</v>
      </c>
      <c r="M31" s="182">
        <f t="shared" si="6"/>
        <v>20000</v>
      </c>
      <c r="N31" s="67" t="s">
        <v>276</v>
      </c>
    </row>
    <row r="32" spans="1:15" s="68" customFormat="1" ht="26.25" x14ac:dyDescent="0.25">
      <c r="A32" s="69" t="s">
        <v>549</v>
      </c>
      <c r="B32" s="70">
        <f t="shared" si="4"/>
        <v>90000</v>
      </c>
      <c r="C32" s="71">
        <v>30000</v>
      </c>
      <c r="D32" s="71">
        <v>30000</v>
      </c>
      <c r="E32" s="71">
        <v>30000</v>
      </c>
      <c r="F32" s="177" t="s">
        <v>550</v>
      </c>
      <c r="G32" s="178" t="s">
        <v>533</v>
      </c>
      <c r="H32" s="67"/>
      <c r="I32" s="180"/>
      <c r="J32" s="184">
        <f t="shared" si="5"/>
        <v>30000</v>
      </c>
      <c r="K32" s="185">
        <f t="shared" si="6"/>
        <v>30000</v>
      </c>
      <c r="L32" s="182">
        <f t="shared" si="6"/>
        <v>30000</v>
      </c>
      <c r="M32" s="182">
        <f t="shared" si="6"/>
        <v>30000</v>
      </c>
      <c r="N32" s="67" t="s">
        <v>551</v>
      </c>
    </row>
    <row r="33" spans="1:15" s="68" customFormat="1" ht="26.25" x14ac:dyDescent="0.25">
      <c r="A33" s="69" t="s">
        <v>552</v>
      </c>
      <c r="B33" s="70">
        <f t="shared" si="2"/>
        <v>8000</v>
      </c>
      <c r="C33" s="71"/>
      <c r="D33" s="71">
        <v>8000</v>
      </c>
      <c r="E33" s="71"/>
      <c r="F33" s="177" t="s">
        <v>553</v>
      </c>
      <c r="G33" s="178" t="s">
        <v>533</v>
      </c>
      <c r="H33" s="67"/>
      <c r="I33" s="180"/>
      <c r="J33" s="184">
        <f>D33</f>
        <v>8000</v>
      </c>
      <c r="K33" s="185"/>
      <c r="L33" s="185">
        <f>D33</f>
        <v>8000</v>
      </c>
      <c r="M33" s="182"/>
      <c r="N33" s="67" t="s">
        <v>551</v>
      </c>
    </row>
    <row r="34" spans="1:15" s="68" customFormat="1" ht="51.75" x14ac:dyDescent="0.25">
      <c r="A34" s="69" t="s">
        <v>554</v>
      </c>
      <c r="B34" s="70">
        <f t="shared" si="2"/>
        <v>90000</v>
      </c>
      <c r="C34" s="71">
        <v>30000</v>
      </c>
      <c r="D34" s="71">
        <v>30000</v>
      </c>
      <c r="E34" s="71">
        <v>30000</v>
      </c>
      <c r="F34" s="177" t="s">
        <v>555</v>
      </c>
      <c r="G34" s="178" t="s">
        <v>533</v>
      </c>
      <c r="H34" s="67"/>
      <c r="I34" s="180"/>
      <c r="J34" s="184">
        <f t="shared" ref="J34:J40" si="7">C34</f>
        <v>30000</v>
      </c>
      <c r="K34" s="185">
        <f t="shared" si="6"/>
        <v>30000</v>
      </c>
      <c r="L34" s="182">
        <f t="shared" si="6"/>
        <v>30000</v>
      </c>
      <c r="M34" s="182">
        <f t="shared" si="6"/>
        <v>30000</v>
      </c>
      <c r="N34" s="67" t="s">
        <v>268</v>
      </c>
    </row>
    <row r="35" spans="1:15" s="68" customFormat="1" ht="47.25" x14ac:dyDescent="0.25">
      <c r="A35" s="69" t="s">
        <v>556</v>
      </c>
      <c r="B35" s="70">
        <f>SUM(C35:E35)</f>
        <v>90000</v>
      </c>
      <c r="C35" s="71">
        <v>30000</v>
      </c>
      <c r="D35" s="71">
        <f>C35</f>
        <v>30000</v>
      </c>
      <c r="E35" s="71">
        <f>D35</f>
        <v>30000</v>
      </c>
      <c r="F35" s="177" t="s">
        <v>517</v>
      </c>
      <c r="G35" s="178" t="s">
        <v>533</v>
      </c>
      <c r="H35" s="67"/>
      <c r="I35" s="180"/>
      <c r="J35" s="184">
        <f t="shared" si="7"/>
        <v>30000</v>
      </c>
      <c r="K35" s="185">
        <f t="shared" si="6"/>
        <v>30000</v>
      </c>
      <c r="L35" s="182">
        <f t="shared" si="6"/>
        <v>30000</v>
      </c>
      <c r="M35" s="182">
        <f t="shared" si="6"/>
        <v>30000</v>
      </c>
      <c r="N35" s="67" t="s">
        <v>277</v>
      </c>
      <c r="O35" s="407"/>
    </row>
    <row r="36" spans="1:15" s="68" customFormat="1" ht="15.75" x14ac:dyDescent="0.25">
      <c r="A36" s="402" t="s">
        <v>263</v>
      </c>
      <c r="B36" s="403">
        <f>SUM(C36:E36)</f>
        <v>60000</v>
      </c>
      <c r="C36" s="404">
        <v>20000</v>
      </c>
      <c r="D36" s="404">
        <v>20000</v>
      </c>
      <c r="E36" s="404">
        <v>20000</v>
      </c>
      <c r="F36" s="405" t="s">
        <v>517</v>
      </c>
      <c r="G36" s="406" t="s">
        <v>533</v>
      </c>
      <c r="H36" s="67"/>
      <c r="I36" s="180"/>
      <c r="J36" s="184">
        <f t="shared" si="7"/>
        <v>20000</v>
      </c>
      <c r="K36" s="185">
        <f t="shared" si="6"/>
        <v>20000</v>
      </c>
      <c r="L36" s="182">
        <f t="shared" si="6"/>
        <v>20000</v>
      </c>
      <c r="M36" s="182">
        <f t="shared" si="6"/>
        <v>20000</v>
      </c>
      <c r="N36" s="67" t="s">
        <v>273</v>
      </c>
      <c r="O36" s="407" t="s">
        <v>833</v>
      </c>
    </row>
    <row r="37" spans="1:15" s="68" customFormat="1" ht="31.5" x14ac:dyDescent="0.25">
      <c r="A37" s="200" t="s">
        <v>557</v>
      </c>
      <c r="B37" s="70">
        <f>SUM(C37:E37)</f>
        <v>180000</v>
      </c>
      <c r="C37" s="71">
        <f>80000-20000</f>
        <v>60000</v>
      </c>
      <c r="D37" s="71">
        <f>C37</f>
        <v>60000</v>
      </c>
      <c r="E37" s="71">
        <f>D37</f>
        <v>60000</v>
      </c>
      <c r="F37" s="177" t="s">
        <v>517</v>
      </c>
      <c r="G37" s="178" t="s">
        <v>533</v>
      </c>
      <c r="H37" s="67"/>
      <c r="I37" s="180"/>
      <c r="J37" s="184">
        <f t="shared" si="7"/>
        <v>60000</v>
      </c>
      <c r="K37" s="185">
        <f t="shared" si="6"/>
        <v>60000</v>
      </c>
      <c r="L37" s="182">
        <f t="shared" si="6"/>
        <v>60000</v>
      </c>
      <c r="M37" s="182">
        <f t="shared" si="6"/>
        <v>60000</v>
      </c>
      <c r="N37" s="67" t="s">
        <v>270</v>
      </c>
    </row>
    <row r="38" spans="1:15" s="68" customFormat="1" ht="15.75" x14ac:dyDescent="0.25">
      <c r="A38" s="69" t="s">
        <v>262</v>
      </c>
      <c r="B38" s="70">
        <f t="shared" ref="B38:B39" si="8">SUM(C38:E38)</f>
        <v>54000</v>
      </c>
      <c r="C38" s="71">
        <v>18000</v>
      </c>
      <c r="D38" s="71">
        <v>18000</v>
      </c>
      <c r="E38" s="71">
        <v>18000</v>
      </c>
      <c r="F38" s="177" t="s">
        <v>517</v>
      </c>
      <c r="G38" s="178" t="s">
        <v>533</v>
      </c>
      <c r="H38" s="67"/>
      <c r="I38" s="180"/>
      <c r="J38" s="184">
        <f t="shared" si="7"/>
        <v>18000</v>
      </c>
      <c r="K38" s="185">
        <f t="shared" si="6"/>
        <v>18000</v>
      </c>
      <c r="L38" s="182">
        <f t="shared" si="6"/>
        <v>18000</v>
      </c>
      <c r="M38" s="182">
        <f t="shared" si="6"/>
        <v>18000</v>
      </c>
      <c r="N38" s="67" t="s">
        <v>272</v>
      </c>
    </row>
    <row r="39" spans="1:15" s="68" customFormat="1" ht="15.75" x14ac:dyDescent="0.25">
      <c r="A39" s="69" t="s">
        <v>558</v>
      </c>
      <c r="B39" s="70">
        <f t="shared" si="8"/>
        <v>30000</v>
      </c>
      <c r="C39" s="71">
        <v>10000</v>
      </c>
      <c r="D39" s="71">
        <f>C39</f>
        <v>10000</v>
      </c>
      <c r="E39" s="71">
        <f>D39</f>
        <v>10000</v>
      </c>
      <c r="F39" s="177" t="s">
        <v>525</v>
      </c>
      <c r="G39" s="178" t="s">
        <v>533</v>
      </c>
      <c r="H39" s="67"/>
      <c r="I39" s="180"/>
      <c r="J39" s="184">
        <f t="shared" si="7"/>
        <v>10000</v>
      </c>
      <c r="K39" s="185">
        <f t="shared" si="6"/>
        <v>10000</v>
      </c>
      <c r="L39" s="182">
        <f t="shared" si="6"/>
        <v>10000</v>
      </c>
      <c r="M39" s="182">
        <f t="shared" si="6"/>
        <v>10000</v>
      </c>
      <c r="N39" s="67" t="s">
        <v>559</v>
      </c>
    </row>
    <row r="40" spans="1:15" s="68" customFormat="1" ht="31.5" x14ac:dyDescent="0.25">
      <c r="A40" s="69" t="s">
        <v>560</v>
      </c>
      <c r="B40" s="70">
        <f>SUM(C40:E40)</f>
        <v>30000</v>
      </c>
      <c r="C40" s="71">
        <v>10000</v>
      </c>
      <c r="D40" s="71">
        <v>10000</v>
      </c>
      <c r="E40" s="71">
        <v>10000</v>
      </c>
      <c r="F40" s="177" t="s">
        <v>266</v>
      </c>
      <c r="G40" s="178" t="s">
        <v>533</v>
      </c>
      <c r="H40" s="67"/>
      <c r="I40" s="180"/>
      <c r="J40" s="184">
        <f t="shared" si="7"/>
        <v>10000</v>
      </c>
      <c r="K40" s="185">
        <f>J40</f>
        <v>10000</v>
      </c>
      <c r="L40" s="185">
        <f t="shared" si="6"/>
        <v>10000</v>
      </c>
      <c r="M40" s="185">
        <f t="shared" si="6"/>
        <v>10000</v>
      </c>
      <c r="N40" s="67" t="s">
        <v>561</v>
      </c>
    </row>
    <row r="41" spans="1:15" s="68" customFormat="1" ht="15.75" x14ac:dyDescent="0.25">
      <c r="A41" s="69" t="s">
        <v>847</v>
      </c>
      <c r="B41" s="70">
        <f>SUM(C41:E41)</f>
        <v>120000</v>
      </c>
      <c r="C41" s="71">
        <v>40000</v>
      </c>
      <c r="D41" s="71">
        <v>40000</v>
      </c>
      <c r="E41" s="71">
        <v>40000</v>
      </c>
      <c r="F41" s="177"/>
      <c r="G41" s="178"/>
      <c r="H41" s="67"/>
      <c r="I41" s="180"/>
      <c r="J41" s="184">
        <f>C41</f>
        <v>40000</v>
      </c>
      <c r="K41" s="185">
        <f t="shared" ref="K41:M41" si="9">J41</f>
        <v>40000</v>
      </c>
      <c r="L41" s="182">
        <f t="shared" si="9"/>
        <v>40000</v>
      </c>
      <c r="M41" s="182">
        <f t="shared" si="9"/>
        <v>40000</v>
      </c>
      <c r="N41" s="67" t="s">
        <v>566</v>
      </c>
      <c r="O41" s="68" t="s">
        <v>846</v>
      </c>
    </row>
    <row r="42" spans="1:15" s="198" customFormat="1" ht="18.75" x14ac:dyDescent="0.3">
      <c r="A42" s="195" t="s">
        <v>567</v>
      </c>
      <c r="B42" s="196">
        <f>SUM(B25:B41)</f>
        <v>2132000</v>
      </c>
      <c r="C42" s="196">
        <f t="shared" ref="C42:E42" si="10">SUM(C25:C41)</f>
        <v>708000</v>
      </c>
      <c r="D42" s="196">
        <f t="shared" si="10"/>
        <v>716000</v>
      </c>
      <c r="E42" s="196">
        <f t="shared" si="10"/>
        <v>708000</v>
      </c>
      <c r="F42" s="196"/>
      <c r="G42" s="197"/>
      <c r="H42" s="196"/>
      <c r="I42" s="196"/>
      <c r="J42" s="196"/>
      <c r="K42" s="196">
        <f ca="1">SUM(K25:K46)</f>
        <v>708000</v>
      </c>
      <c r="L42" s="196">
        <f ca="1">SUM(L25:L46)</f>
        <v>716000</v>
      </c>
      <c r="M42" s="196">
        <f ca="1">SUM(M25:M46)</f>
        <v>708000</v>
      </c>
      <c r="N42" s="196"/>
    </row>
    <row r="43" spans="1:15" s="205" customFormat="1" ht="15.75" x14ac:dyDescent="0.25">
      <c r="A43" s="201"/>
      <c r="B43" s="202"/>
      <c r="C43" s="202"/>
      <c r="D43" s="202"/>
      <c r="E43" s="202"/>
      <c r="F43" s="202"/>
      <c r="G43" s="203"/>
      <c r="H43" s="204"/>
      <c r="I43" s="204"/>
      <c r="J43" s="204"/>
      <c r="K43" s="204"/>
      <c r="L43" s="204"/>
      <c r="M43" s="204"/>
      <c r="N43" s="202"/>
    </row>
    <row r="44" spans="1:15" x14ac:dyDescent="0.2">
      <c r="B44" s="411">
        <f>B42+B23</f>
        <v>3530450</v>
      </c>
      <c r="C44" s="411">
        <f t="shared" ref="C44:E44" si="11">C42+C23</f>
        <v>1711450</v>
      </c>
      <c r="D44" s="411">
        <f t="shared" si="11"/>
        <v>1016000</v>
      </c>
      <c r="E44" s="411">
        <f t="shared" si="11"/>
        <v>803000</v>
      </c>
    </row>
    <row r="46" spans="1:15" s="68" customFormat="1" ht="26.25" x14ac:dyDescent="0.25">
      <c r="A46" s="69" t="s">
        <v>562</v>
      </c>
      <c r="B46" s="70">
        <f>SUM(C46:E46)</f>
        <v>45000</v>
      </c>
      <c r="C46" s="71">
        <v>15000</v>
      </c>
      <c r="D46" s="71">
        <v>15000</v>
      </c>
      <c r="E46" s="71">
        <v>15000</v>
      </c>
      <c r="F46" s="177" t="s">
        <v>563</v>
      </c>
      <c r="G46" s="178" t="s">
        <v>564</v>
      </c>
      <c r="H46" s="67"/>
      <c r="I46" s="180"/>
      <c r="J46" s="184">
        <f>C46</f>
        <v>15000</v>
      </c>
      <c r="K46" s="185">
        <f>J46</f>
        <v>15000</v>
      </c>
      <c r="L46" s="182">
        <f>K46</f>
        <v>15000</v>
      </c>
      <c r="M46" s="182">
        <f>L46</f>
        <v>15000</v>
      </c>
      <c r="N46" s="67" t="s">
        <v>565</v>
      </c>
      <c r="O46" s="68" t="s">
        <v>843</v>
      </c>
    </row>
  </sheetData>
  <pageMargins left="0.23622047244094491" right="0.23622047244094491" top="0.74803149606299213" bottom="0.74803149606299213" header="0.31496062992125984" footer="0.31496062992125984"/>
  <pageSetup paperSize="5" scale="58"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Y98"/>
  <sheetViews>
    <sheetView topLeftCell="L35" zoomScale="82" zoomScaleNormal="82" workbookViewId="0">
      <selection activeCell="G86" sqref="G86"/>
    </sheetView>
  </sheetViews>
  <sheetFormatPr defaultRowHeight="12.75" x14ac:dyDescent="0.2"/>
  <cols>
    <col min="1" max="2" width="17.85546875" style="54" customWidth="1"/>
    <col min="3" max="3" width="15.85546875" style="42" customWidth="1"/>
    <col min="4"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676" t="s">
        <v>746</v>
      </c>
      <c r="D7" s="29" t="s">
        <v>116</v>
      </c>
      <c r="E7" s="397" t="s">
        <v>976</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677"/>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677"/>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47.25" x14ac:dyDescent="0.25">
      <c r="A10" s="366" t="s">
        <v>671</v>
      </c>
      <c r="B10" s="148">
        <v>1</v>
      </c>
      <c r="C10" s="678" t="s">
        <v>134</v>
      </c>
      <c r="D10" s="57" t="s">
        <v>844</v>
      </c>
      <c r="E10" s="368" t="s">
        <v>4</v>
      </c>
      <c r="F10" s="384"/>
      <c r="G10" s="384"/>
      <c r="H10" s="384"/>
      <c r="I10" s="384"/>
      <c r="J10" s="384"/>
      <c r="K10" s="384"/>
      <c r="L10" s="384"/>
      <c r="M10" s="384"/>
      <c r="N10" s="69" t="s">
        <v>508</v>
      </c>
      <c r="O10" s="126">
        <v>1</v>
      </c>
      <c r="P10" s="147">
        <v>138500</v>
      </c>
      <c r="Q10" s="396"/>
      <c r="R10" s="396"/>
      <c r="S10" s="122"/>
      <c r="T10" s="30">
        <f t="shared" ref="T10:T33" si="0">SUM(P10:S10)</f>
        <v>138500</v>
      </c>
      <c r="U10" s="415"/>
      <c r="V10" s="415"/>
      <c r="W10" s="415"/>
      <c r="X10" s="415"/>
      <c r="Y10" s="40"/>
    </row>
    <row r="11" spans="1:25" ht="47.25" x14ac:dyDescent="0.25">
      <c r="A11" s="366" t="s">
        <v>672</v>
      </c>
      <c r="B11" s="148">
        <v>2</v>
      </c>
      <c r="C11" s="678" t="s">
        <v>134</v>
      </c>
      <c r="D11" s="57" t="s">
        <v>844</v>
      </c>
      <c r="E11" s="368" t="s">
        <v>4</v>
      </c>
      <c r="F11" s="398"/>
      <c r="G11" s="398"/>
      <c r="H11" s="398"/>
      <c r="I11" s="398"/>
      <c r="J11" s="398"/>
      <c r="K11" s="398"/>
      <c r="L11" s="398"/>
      <c r="M11" s="398"/>
      <c r="N11" s="69" t="s">
        <v>510</v>
      </c>
      <c r="O11" s="126">
        <v>1</v>
      </c>
      <c r="P11" s="29">
        <v>10000</v>
      </c>
      <c r="Q11" s="58"/>
      <c r="R11" s="58"/>
      <c r="S11" s="30"/>
      <c r="T11" s="30">
        <f t="shared" si="0"/>
        <v>10000</v>
      </c>
      <c r="U11" s="415"/>
      <c r="V11" s="415"/>
      <c r="W11" s="415"/>
      <c r="X11" s="415"/>
      <c r="Y11" s="40"/>
    </row>
    <row r="12" spans="1:25" ht="31.5" x14ac:dyDescent="0.25">
      <c r="A12" s="366" t="s">
        <v>673</v>
      </c>
      <c r="B12" s="148">
        <v>3</v>
      </c>
      <c r="C12" s="678" t="s">
        <v>134</v>
      </c>
      <c r="D12" s="57" t="s">
        <v>844</v>
      </c>
      <c r="E12" s="368" t="s">
        <v>4</v>
      </c>
      <c r="F12" s="398"/>
      <c r="G12" s="398"/>
      <c r="H12" s="398"/>
      <c r="I12" s="398"/>
      <c r="J12" s="398"/>
      <c r="K12" s="398"/>
      <c r="L12" s="398"/>
      <c r="M12" s="398"/>
      <c r="N12" s="183" t="s">
        <v>512</v>
      </c>
      <c r="O12" s="126">
        <v>1</v>
      </c>
      <c r="P12" s="29">
        <v>75000</v>
      </c>
      <c r="Q12" s="29"/>
      <c r="R12" s="29"/>
      <c r="S12" s="30"/>
      <c r="T12" s="30">
        <f t="shared" si="0"/>
        <v>75000</v>
      </c>
      <c r="U12" s="415"/>
      <c r="V12" s="415"/>
      <c r="W12" s="415"/>
      <c r="X12" s="415"/>
      <c r="Y12" s="40"/>
    </row>
    <row r="13" spans="1:25" ht="35.1" customHeight="1" x14ac:dyDescent="0.25">
      <c r="A13" s="366" t="s">
        <v>674</v>
      </c>
      <c r="B13" s="148">
        <v>4</v>
      </c>
      <c r="C13" s="678" t="s">
        <v>134</v>
      </c>
      <c r="D13" s="57" t="s">
        <v>844</v>
      </c>
      <c r="E13" s="368" t="s">
        <v>4</v>
      </c>
      <c r="F13" s="398"/>
      <c r="G13" s="398"/>
      <c r="H13" s="398"/>
      <c r="I13" s="398"/>
      <c r="J13" s="398"/>
      <c r="K13" s="398"/>
      <c r="L13" s="398"/>
      <c r="M13" s="398"/>
      <c r="N13" s="69" t="s">
        <v>513</v>
      </c>
      <c r="O13" s="126">
        <v>1</v>
      </c>
      <c r="P13" s="29">
        <v>40000</v>
      </c>
      <c r="Q13" s="29"/>
      <c r="R13" s="29"/>
      <c r="S13" s="30"/>
      <c r="T13" s="30">
        <f t="shared" si="0"/>
        <v>40000</v>
      </c>
      <c r="U13" s="415"/>
      <c r="V13" s="415"/>
      <c r="W13" s="415"/>
      <c r="X13" s="415"/>
      <c r="Y13" s="40"/>
    </row>
    <row r="14" spans="1:25" ht="35.1" customHeight="1" x14ac:dyDescent="0.25">
      <c r="A14" s="366" t="s">
        <v>675</v>
      </c>
      <c r="B14" s="148">
        <v>5</v>
      </c>
      <c r="C14" s="678" t="s">
        <v>134</v>
      </c>
      <c r="D14" s="57" t="s">
        <v>844</v>
      </c>
      <c r="E14" s="368" t="s">
        <v>4</v>
      </c>
      <c r="F14" s="398"/>
      <c r="G14" s="398"/>
      <c r="H14" s="398"/>
      <c r="I14" s="398"/>
      <c r="J14" s="398"/>
      <c r="K14" s="398"/>
      <c r="L14" s="398"/>
      <c r="M14" s="398"/>
      <c r="N14" s="69" t="s">
        <v>260</v>
      </c>
      <c r="O14" s="126">
        <v>1</v>
      </c>
      <c r="P14" s="29">
        <v>80000</v>
      </c>
      <c r="Q14" s="29"/>
      <c r="R14" s="29"/>
      <c r="S14" s="30"/>
      <c r="T14" s="30">
        <f t="shared" si="0"/>
        <v>80000</v>
      </c>
      <c r="U14" s="415"/>
      <c r="V14" s="415"/>
      <c r="W14" s="415"/>
      <c r="X14" s="415"/>
      <c r="Y14" s="40"/>
    </row>
    <row r="15" spans="1:25" ht="61.5" customHeight="1" x14ac:dyDescent="0.25">
      <c r="A15" s="366" t="s">
        <v>676</v>
      </c>
      <c r="B15" s="148">
        <v>6</v>
      </c>
      <c r="C15" s="678" t="s">
        <v>134</v>
      </c>
      <c r="D15" s="57" t="s">
        <v>844</v>
      </c>
      <c r="E15" s="368" t="s">
        <v>4</v>
      </c>
      <c r="F15" s="398"/>
      <c r="G15" s="398"/>
      <c r="H15" s="398"/>
      <c r="I15" s="398"/>
      <c r="J15" s="398"/>
      <c r="K15" s="398"/>
      <c r="L15" s="398"/>
      <c r="M15" s="398"/>
      <c r="N15" s="69" t="s">
        <v>514</v>
      </c>
      <c r="O15" s="126">
        <v>1</v>
      </c>
      <c r="P15" s="29">
        <v>80000</v>
      </c>
      <c r="Q15" s="29"/>
      <c r="R15" s="29"/>
      <c r="S15" s="30"/>
      <c r="T15" s="30">
        <f t="shared" si="0"/>
        <v>80000</v>
      </c>
      <c r="U15" s="415"/>
      <c r="V15" s="415"/>
      <c r="W15" s="415"/>
      <c r="X15" s="415"/>
      <c r="Y15" s="40"/>
    </row>
    <row r="16" spans="1:25" ht="31.5" x14ac:dyDescent="0.25">
      <c r="A16" s="366" t="s">
        <v>677</v>
      </c>
      <c r="B16" s="148">
        <v>7</v>
      </c>
      <c r="C16" s="678" t="s">
        <v>134</v>
      </c>
      <c r="D16" s="57" t="s">
        <v>845</v>
      </c>
      <c r="E16" s="368" t="s">
        <v>4</v>
      </c>
      <c r="F16" s="398"/>
      <c r="G16" s="398"/>
      <c r="H16" s="398"/>
      <c r="I16" s="398"/>
      <c r="J16" s="398"/>
      <c r="K16" s="398"/>
      <c r="L16" s="398"/>
      <c r="M16" s="398"/>
      <c r="N16" s="187" t="s">
        <v>259</v>
      </c>
      <c r="O16" s="126">
        <v>1</v>
      </c>
      <c r="P16" s="29"/>
      <c r="Q16" s="29">
        <v>25000</v>
      </c>
      <c r="R16" s="29"/>
      <c r="S16" s="30"/>
      <c r="T16" s="30">
        <f t="shared" si="0"/>
        <v>25000</v>
      </c>
      <c r="U16" s="415"/>
      <c r="V16" s="415"/>
      <c r="W16" s="415"/>
      <c r="X16" s="415"/>
      <c r="Y16" s="40"/>
    </row>
    <row r="17" spans="1:77" ht="31.5" x14ac:dyDescent="0.25">
      <c r="A17" s="366" t="s">
        <v>678</v>
      </c>
      <c r="B17" s="148">
        <v>8</v>
      </c>
      <c r="C17" s="678" t="s">
        <v>134</v>
      </c>
      <c r="D17" s="57" t="s">
        <v>844</v>
      </c>
      <c r="E17" s="368" t="s">
        <v>4</v>
      </c>
      <c r="F17" s="398"/>
      <c r="G17" s="398"/>
      <c r="H17" s="398"/>
      <c r="I17" s="398"/>
      <c r="J17" s="398"/>
      <c r="K17" s="398"/>
      <c r="L17" s="398"/>
      <c r="M17" s="398"/>
      <c r="N17" s="187" t="s">
        <v>515</v>
      </c>
      <c r="O17" s="126">
        <v>1</v>
      </c>
      <c r="P17" s="29">
        <v>10000</v>
      </c>
      <c r="Q17" s="29"/>
      <c r="R17" s="29"/>
      <c r="S17" s="30"/>
      <c r="T17" s="30">
        <f t="shared" si="0"/>
        <v>10000</v>
      </c>
      <c r="U17" s="415"/>
      <c r="V17" s="415"/>
      <c r="W17" s="415"/>
      <c r="X17" s="415"/>
      <c r="Y17" s="40"/>
    </row>
    <row r="18" spans="1:77" ht="35.1" customHeight="1" x14ac:dyDescent="0.25">
      <c r="A18" s="366" t="s">
        <v>679</v>
      </c>
      <c r="B18" s="148">
        <v>9</v>
      </c>
      <c r="C18" s="678" t="s">
        <v>134</v>
      </c>
      <c r="D18" s="57" t="s">
        <v>844</v>
      </c>
      <c r="E18" s="398" t="s">
        <v>269</v>
      </c>
      <c r="F18" s="398"/>
      <c r="G18" s="398"/>
      <c r="H18" s="398"/>
      <c r="I18" s="398"/>
      <c r="J18" s="398"/>
      <c r="K18" s="398"/>
      <c r="L18" s="398"/>
      <c r="M18" s="398"/>
      <c r="N18" s="187" t="s">
        <v>264</v>
      </c>
      <c r="O18" s="126">
        <v>1</v>
      </c>
      <c r="P18" s="29">
        <v>350000</v>
      </c>
      <c r="Q18" s="29"/>
      <c r="R18" s="29"/>
      <c r="S18" s="30"/>
      <c r="T18" s="30">
        <f t="shared" si="0"/>
        <v>350000</v>
      </c>
      <c r="U18" s="415"/>
      <c r="V18" s="415"/>
      <c r="W18" s="415"/>
      <c r="X18" s="415"/>
      <c r="Y18" s="40"/>
    </row>
    <row r="19" spans="1:77" ht="47.25" x14ac:dyDescent="0.25">
      <c r="A19" s="366" t="s">
        <v>680</v>
      </c>
      <c r="B19" s="148">
        <v>10</v>
      </c>
      <c r="C19" s="678" t="s">
        <v>134</v>
      </c>
      <c r="D19" s="57" t="s">
        <v>845</v>
      </c>
      <c r="E19" s="398" t="s">
        <v>269</v>
      </c>
      <c r="F19" s="398"/>
      <c r="G19" s="398"/>
      <c r="H19" s="398"/>
      <c r="I19" s="398"/>
      <c r="J19" s="398"/>
      <c r="K19" s="398"/>
      <c r="L19" s="398"/>
      <c r="M19" s="398"/>
      <c r="N19" s="187" t="s">
        <v>265</v>
      </c>
      <c r="O19" s="126">
        <v>1</v>
      </c>
      <c r="P19" s="29"/>
      <c r="Q19" s="29">
        <v>150000</v>
      </c>
      <c r="R19" s="29"/>
      <c r="S19" s="30"/>
      <c r="T19" s="30">
        <f t="shared" si="0"/>
        <v>150000</v>
      </c>
      <c r="U19" s="415"/>
      <c r="V19" s="415"/>
      <c r="W19" s="415"/>
      <c r="X19" s="415"/>
      <c r="Y19" s="40"/>
    </row>
    <row r="20" spans="1:77" ht="47.25" x14ac:dyDescent="0.25">
      <c r="A20" s="366" t="s">
        <v>681</v>
      </c>
      <c r="B20" s="148">
        <v>11</v>
      </c>
      <c r="C20" s="678" t="s">
        <v>134</v>
      </c>
      <c r="D20" s="57" t="s">
        <v>844</v>
      </c>
      <c r="E20" s="398" t="s">
        <v>269</v>
      </c>
      <c r="F20" s="398"/>
      <c r="G20" s="398"/>
      <c r="H20" s="398"/>
      <c r="I20" s="398"/>
      <c r="J20" s="398"/>
      <c r="K20" s="398"/>
      <c r="L20" s="398"/>
      <c r="M20" s="398"/>
      <c r="N20" s="187" t="s">
        <v>518</v>
      </c>
      <c r="O20" s="126">
        <v>1</v>
      </c>
      <c r="P20" s="29">
        <v>30000</v>
      </c>
      <c r="Q20" s="29">
        <v>30000</v>
      </c>
      <c r="R20" s="29"/>
      <c r="S20" s="30"/>
      <c r="T20" s="30">
        <f t="shared" si="0"/>
        <v>60000</v>
      </c>
      <c r="U20" s="415"/>
      <c r="V20" s="415"/>
      <c r="W20" s="415"/>
      <c r="X20" s="415"/>
      <c r="Y20" s="40"/>
    </row>
    <row r="21" spans="1:77" ht="31.5" x14ac:dyDescent="0.25">
      <c r="A21" s="366" t="s">
        <v>682</v>
      </c>
      <c r="B21" s="148">
        <v>12</v>
      </c>
      <c r="C21" s="678" t="s">
        <v>134</v>
      </c>
      <c r="D21" s="57" t="s">
        <v>844</v>
      </c>
      <c r="E21" s="398" t="s">
        <v>269</v>
      </c>
      <c r="F21" s="398"/>
      <c r="G21" s="398"/>
      <c r="H21" s="398"/>
      <c r="I21" s="398"/>
      <c r="J21" s="398"/>
      <c r="K21" s="398"/>
      <c r="L21" s="398"/>
      <c r="M21" s="398"/>
      <c r="N21" s="187" t="s">
        <v>519</v>
      </c>
      <c r="O21" s="126">
        <v>1</v>
      </c>
      <c r="P21" s="29">
        <v>20000</v>
      </c>
      <c r="Q21" s="29"/>
      <c r="R21" s="29"/>
      <c r="S21" s="30"/>
      <c r="T21" s="30">
        <f t="shared" si="0"/>
        <v>20000</v>
      </c>
      <c r="U21" s="415"/>
      <c r="V21" s="415"/>
      <c r="W21" s="415"/>
      <c r="X21" s="415"/>
      <c r="Y21" s="40"/>
    </row>
    <row r="22" spans="1:77" ht="78.75" x14ac:dyDescent="0.25">
      <c r="A22" s="366" t="s">
        <v>683</v>
      </c>
      <c r="B22" s="148">
        <v>13</v>
      </c>
      <c r="C22" s="678" t="s">
        <v>134</v>
      </c>
      <c r="D22" s="57" t="s">
        <v>844</v>
      </c>
      <c r="E22" s="398" t="s">
        <v>269</v>
      </c>
      <c r="F22" s="398"/>
      <c r="G22" s="398"/>
      <c r="H22" s="398"/>
      <c r="I22" s="398"/>
      <c r="J22" s="398"/>
      <c r="K22" s="398"/>
      <c r="L22" s="398"/>
      <c r="M22" s="398"/>
      <c r="N22" s="187" t="s">
        <v>521</v>
      </c>
      <c r="O22" s="126">
        <v>1</v>
      </c>
      <c r="P22" s="29">
        <v>20000</v>
      </c>
      <c r="Q22" s="29"/>
      <c r="R22" s="29"/>
      <c r="S22" s="30"/>
      <c r="T22" s="30">
        <f t="shared" si="0"/>
        <v>20000</v>
      </c>
      <c r="U22" s="415"/>
      <c r="V22" s="415"/>
      <c r="W22" s="415"/>
      <c r="X22" s="415"/>
      <c r="Y22" s="40"/>
    </row>
    <row r="23" spans="1:77" ht="94.5" x14ac:dyDescent="0.25">
      <c r="A23" s="366" t="s">
        <v>684</v>
      </c>
      <c r="B23" s="148">
        <v>14</v>
      </c>
      <c r="C23" s="678" t="s">
        <v>134</v>
      </c>
      <c r="D23" s="57" t="s">
        <v>844</v>
      </c>
      <c r="E23" s="398" t="s">
        <v>269</v>
      </c>
      <c r="F23" s="398"/>
      <c r="G23" s="398"/>
      <c r="H23" s="398"/>
      <c r="I23" s="398"/>
      <c r="J23" s="398"/>
      <c r="K23" s="398"/>
      <c r="L23" s="398"/>
      <c r="M23" s="398"/>
      <c r="N23" s="69" t="s">
        <v>522</v>
      </c>
      <c r="O23" s="126">
        <v>1</v>
      </c>
      <c r="P23" s="147">
        <v>15000</v>
      </c>
      <c r="Q23" s="147">
        <v>15000</v>
      </c>
      <c r="R23" s="147">
        <v>15000</v>
      </c>
      <c r="S23" s="122"/>
      <c r="T23" s="122">
        <f t="shared" si="0"/>
        <v>45000</v>
      </c>
      <c r="U23" s="415"/>
      <c r="V23" s="415"/>
      <c r="W23" s="415"/>
      <c r="X23" s="415"/>
      <c r="Y23" s="127"/>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row>
    <row r="24" spans="1:77" s="73" customFormat="1" ht="35.1" customHeight="1" x14ac:dyDescent="0.25">
      <c r="A24" s="366" t="s">
        <v>685</v>
      </c>
      <c r="B24" s="148">
        <v>15</v>
      </c>
      <c r="C24" s="678" t="s">
        <v>134</v>
      </c>
      <c r="D24" s="57" t="s">
        <v>844</v>
      </c>
      <c r="E24" s="398" t="s">
        <v>269</v>
      </c>
      <c r="F24" s="399"/>
      <c r="G24" s="399"/>
      <c r="H24" s="399"/>
      <c r="I24" s="399"/>
      <c r="J24" s="399"/>
      <c r="K24" s="399"/>
      <c r="L24" s="399"/>
      <c r="M24" s="399"/>
      <c r="N24" s="69" t="s">
        <v>838</v>
      </c>
      <c r="O24" s="126">
        <v>1</v>
      </c>
      <c r="P24" s="147">
        <f>20000+20000</f>
        <v>40000</v>
      </c>
      <c r="Q24" s="147">
        <f t="shared" ref="Q24:R24" si="1">20000+20000</f>
        <v>40000</v>
      </c>
      <c r="R24" s="147">
        <f t="shared" si="1"/>
        <v>40000</v>
      </c>
      <c r="S24" s="122"/>
      <c r="T24" s="122">
        <f t="shared" si="0"/>
        <v>120000</v>
      </c>
      <c r="U24" s="416"/>
      <c r="V24" s="416"/>
      <c r="W24" s="416"/>
      <c r="X24" s="416"/>
      <c r="Y24" s="79"/>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row>
    <row r="25" spans="1:77" ht="35.1" customHeight="1" x14ac:dyDescent="0.25">
      <c r="A25" s="366" t="s">
        <v>686</v>
      </c>
      <c r="B25" s="148">
        <v>16</v>
      </c>
      <c r="C25" s="678" t="s">
        <v>134</v>
      </c>
      <c r="D25" s="57" t="s">
        <v>844</v>
      </c>
      <c r="E25" s="398" t="s">
        <v>269</v>
      </c>
      <c r="F25" s="398"/>
      <c r="G25" s="398"/>
      <c r="H25" s="398"/>
      <c r="I25" s="398"/>
      <c r="J25" s="398"/>
      <c r="K25" s="398"/>
      <c r="L25" s="398"/>
      <c r="M25" s="398"/>
      <c r="N25" s="69" t="s">
        <v>839</v>
      </c>
      <c r="O25" s="126">
        <v>1</v>
      </c>
      <c r="P25" s="147">
        <f>60000+10000</f>
        <v>70000</v>
      </c>
      <c r="Q25" s="147">
        <f t="shared" ref="Q25:R25" si="2">60000+10000</f>
        <v>70000</v>
      </c>
      <c r="R25" s="147">
        <f t="shared" si="2"/>
        <v>70000</v>
      </c>
      <c r="S25" s="409"/>
      <c r="T25" s="30">
        <f t="shared" si="0"/>
        <v>210000</v>
      </c>
      <c r="U25" s="417"/>
      <c r="V25" s="417"/>
      <c r="W25" s="417"/>
      <c r="X25" s="417"/>
      <c r="Y25" s="40"/>
    </row>
    <row r="26" spans="1:77" ht="35.1" customHeight="1" x14ac:dyDescent="0.25">
      <c r="A26" s="366" t="s">
        <v>687</v>
      </c>
      <c r="B26" s="148">
        <v>17</v>
      </c>
      <c r="C26" s="678" t="s">
        <v>134</v>
      </c>
      <c r="D26" s="57" t="s">
        <v>844</v>
      </c>
      <c r="E26" s="398" t="s">
        <v>3</v>
      </c>
      <c r="F26" s="398"/>
      <c r="G26" s="398"/>
      <c r="H26" s="398"/>
      <c r="I26" s="398"/>
      <c r="J26" s="398"/>
      <c r="K26" s="398"/>
      <c r="L26" s="398"/>
      <c r="M26" s="398"/>
      <c r="N26" s="69" t="s">
        <v>834</v>
      </c>
      <c r="O26" s="126">
        <v>1</v>
      </c>
      <c r="P26" s="147">
        <v>2700</v>
      </c>
      <c r="Q26" s="147"/>
      <c r="R26" s="147"/>
      <c r="S26" s="409"/>
      <c r="T26" s="30">
        <f t="shared" si="0"/>
        <v>2700</v>
      </c>
      <c r="U26" s="417"/>
      <c r="V26" s="417"/>
      <c r="W26" s="417"/>
      <c r="X26" s="417"/>
      <c r="Y26" s="40"/>
    </row>
    <row r="27" spans="1:77" ht="35.1" customHeight="1" x14ac:dyDescent="0.25">
      <c r="A27" s="366" t="s">
        <v>688</v>
      </c>
      <c r="B27" s="148">
        <v>18</v>
      </c>
      <c r="C27" s="678" t="s">
        <v>134</v>
      </c>
      <c r="D27" s="57" t="s">
        <v>844</v>
      </c>
      <c r="E27" s="398" t="s">
        <v>3</v>
      </c>
      <c r="F27" s="398"/>
      <c r="G27" s="398"/>
      <c r="H27" s="398"/>
      <c r="I27" s="398"/>
      <c r="J27" s="398"/>
      <c r="K27" s="398"/>
      <c r="L27" s="398"/>
      <c r="M27" s="398"/>
      <c r="N27" s="69" t="s">
        <v>835</v>
      </c>
      <c r="O27" s="126">
        <v>1</v>
      </c>
      <c r="P27" s="147">
        <v>2250</v>
      </c>
      <c r="Q27" s="147"/>
      <c r="R27" s="147"/>
      <c r="S27" s="409"/>
      <c r="T27" s="30">
        <f t="shared" si="0"/>
        <v>2250</v>
      </c>
      <c r="U27" s="417"/>
      <c r="V27" s="417"/>
      <c r="W27" s="417"/>
      <c r="X27" s="417"/>
      <c r="Y27" s="40"/>
    </row>
    <row r="28" spans="1:77" ht="35.1" customHeight="1" x14ac:dyDescent="0.25">
      <c r="A28" s="366" t="s">
        <v>689</v>
      </c>
      <c r="B28" s="148">
        <v>19</v>
      </c>
      <c r="C28" s="678" t="s">
        <v>134</v>
      </c>
      <c r="D28" s="57" t="s">
        <v>844</v>
      </c>
      <c r="E28" s="398" t="s">
        <v>269</v>
      </c>
      <c r="F28" s="398"/>
      <c r="G28" s="398"/>
      <c r="H28" s="398"/>
      <c r="I28" s="398"/>
      <c r="J28" s="398"/>
      <c r="K28" s="398"/>
      <c r="L28" s="398"/>
      <c r="M28" s="398"/>
      <c r="N28" s="69" t="s">
        <v>836</v>
      </c>
      <c r="O28" s="126">
        <v>1</v>
      </c>
      <c r="P28" s="147">
        <v>50000</v>
      </c>
      <c r="Q28" s="147"/>
      <c r="R28" s="147"/>
      <c r="S28" s="409"/>
      <c r="T28" s="30">
        <f t="shared" si="0"/>
        <v>50000</v>
      </c>
      <c r="U28" s="417"/>
      <c r="V28" s="417"/>
      <c r="W28" s="417"/>
      <c r="X28" s="417"/>
      <c r="Y28" s="40"/>
    </row>
    <row r="29" spans="1:77" s="72" customFormat="1" ht="45.75" customHeight="1" x14ac:dyDescent="0.25">
      <c r="A29" s="366" t="s">
        <v>690</v>
      </c>
      <c r="B29" s="148">
        <v>20</v>
      </c>
      <c r="C29" s="678" t="s">
        <v>134</v>
      </c>
      <c r="D29" s="57" t="s">
        <v>844</v>
      </c>
      <c r="E29" s="398" t="s">
        <v>269</v>
      </c>
      <c r="F29" s="401"/>
      <c r="G29" s="401"/>
      <c r="H29" s="401"/>
      <c r="I29" s="401"/>
      <c r="J29" s="401"/>
      <c r="K29" s="401"/>
      <c r="L29" s="401"/>
      <c r="M29" s="401"/>
      <c r="N29" s="69" t="s">
        <v>814</v>
      </c>
      <c r="O29" s="126">
        <v>1</v>
      </c>
      <c r="P29" s="29">
        <v>55000</v>
      </c>
      <c r="Q29" s="29">
        <v>55000</v>
      </c>
      <c r="R29" s="29">
        <v>55000</v>
      </c>
      <c r="S29" s="30"/>
      <c r="T29" s="30">
        <f t="shared" si="0"/>
        <v>165000</v>
      </c>
      <c r="U29" s="417"/>
      <c r="V29" s="417"/>
      <c r="W29" s="417"/>
      <c r="X29" s="417"/>
      <c r="Y29" s="40"/>
    </row>
    <row r="30" spans="1:77" s="72" customFormat="1" ht="45.75" customHeight="1" x14ac:dyDescent="0.25">
      <c r="A30" s="366" t="s">
        <v>691</v>
      </c>
      <c r="B30" s="148">
        <v>21</v>
      </c>
      <c r="C30" s="678" t="s">
        <v>134</v>
      </c>
      <c r="D30" s="57" t="s">
        <v>844</v>
      </c>
      <c r="E30" s="401" t="s">
        <v>269</v>
      </c>
      <c r="F30" s="401"/>
      <c r="G30" s="401"/>
      <c r="H30" s="401"/>
      <c r="I30" s="401"/>
      <c r="J30" s="401"/>
      <c r="K30" s="401"/>
      <c r="L30" s="401"/>
      <c r="M30" s="401"/>
      <c r="N30" s="69" t="s">
        <v>825</v>
      </c>
      <c r="O30" s="126">
        <v>1</v>
      </c>
      <c r="P30" s="29">
        <v>3000</v>
      </c>
      <c r="Q30" s="29">
        <v>3000</v>
      </c>
      <c r="R30" s="29">
        <v>3000</v>
      </c>
      <c r="S30" s="30"/>
      <c r="T30" s="30">
        <f t="shared" si="0"/>
        <v>9000</v>
      </c>
      <c r="U30" s="417"/>
      <c r="V30" s="417"/>
      <c r="W30" s="417"/>
      <c r="X30" s="417"/>
      <c r="Y30" s="40"/>
    </row>
    <row r="31" spans="1:77" s="72" customFormat="1" ht="45.75" customHeight="1" x14ac:dyDescent="0.25">
      <c r="A31" s="366" t="s">
        <v>692</v>
      </c>
      <c r="B31" s="148">
        <v>22</v>
      </c>
      <c r="C31" s="678" t="s">
        <v>134</v>
      </c>
      <c r="D31" s="57" t="s">
        <v>844</v>
      </c>
      <c r="E31" s="401" t="s">
        <v>4</v>
      </c>
      <c r="F31" s="401"/>
      <c r="G31" s="401"/>
      <c r="H31" s="401"/>
      <c r="I31" s="401"/>
      <c r="J31" s="401"/>
      <c r="K31" s="401"/>
      <c r="L31" s="401"/>
      <c r="M31" s="401"/>
      <c r="N31" s="69" t="s">
        <v>837</v>
      </c>
      <c r="O31" s="126">
        <v>1</v>
      </c>
      <c r="P31" s="29">
        <v>2000</v>
      </c>
      <c r="Q31" s="29">
        <v>2000</v>
      </c>
      <c r="R31" s="29">
        <v>2000</v>
      </c>
      <c r="S31" s="30"/>
      <c r="T31" s="30">
        <f t="shared" si="0"/>
        <v>6000</v>
      </c>
      <c r="U31" s="417"/>
      <c r="V31" s="417"/>
      <c r="W31" s="417"/>
      <c r="X31" s="417"/>
      <c r="Y31" s="40"/>
    </row>
    <row r="32" spans="1:77" ht="42.75" customHeight="1" x14ac:dyDescent="0.25">
      <c r="A32" s="366" t="s">
        <v>693</v>
      </c>
      <c r="B32" s="148">
        <v>23</v>
      </c>
      <c r="C32" s="678" t="s">
        <v>134</v>
      </c>
      <c r="D32" s="57" t="s">
        <v>844</v>
      </c>
      <c r="E32" s="398" t="s">
        <v>4</v>
      </c>
      <c r="F32" s="398"/>
      <c r="G32" s="398"/>
      <c r="H32" s="398"/>
      <c r="I32" s="398"/>
      <c r="J32" s="398"/>
      <c r="K32" s="398"/>
      <c r="L32" s="398"/>
      <c r="M32" s="398"/>
      <c r="N32" s="69" t="s">
        <v>258</v>
      </c>
      <c r="O32" s="126">
        <v>1</v>
      </c>
      <c r="P32" s="29">
        <v>300000</v>
      </c>
      <c r="Q32" s="29">
        <v>300000</v>
      </c>
      <c r="R32" s="29">
        <v>300000</v>
      </c>
      <c r="S32" s="30"/>
      <c r="T32" s="30">
        <f t="shared" si="0"/>
        <v>900000</v>
      </c>
      <c r="U32" s="417"/>
      <c r="V32" s="417"/>
      <c r="W32" s="417"/>
      <c r="X32" s="417"/>
      <c r="Y32" s="40"/>
    </row>
    <row r="33" spans="1:25" ht="35.1" customHeight="1" x14ac:dyDescent="0.25">
      <c r="A33" s="366" t="s">
        <v>694</v>
      </c>
      <c r="B33" s="148">
        <v>24</v>
      </c>
      <c r="C33" s="678" t="s">
        <v>134</v>
      </c>
      <c r="D33" s="57" t="s">
        <v>844</v>
      </c>
      <c r="E33" s="400" t="s">
        <v>269</v>
      </c>
      <c r="F33" s="400"/>
      <c r="G33" s="400"/>
      <c r="H33" s="400"/>
      <c r="I33" s="400"/>
      <c r="J33" s="400"/>
      <c r="K33" s="400"/>
      <c r="L33" s="400"/>
      <c r="M33" s="400"/>
      <c r="N33" s="69" t="s">
        <v>253</v>
      </c>
      <c r="O33" s="126">
        <v>1</v>
      </c>
      <c r="P33" s="410">
        <v>80000</v>
      </c>
      <c r="Q33" s="410">
        <v>80000</v>
      </c>
      <c r="R33" s="410">
        <v>80000</v>
      </c>
      <c r="S33" s="125"/>
      <c r="T33" s="30">
        <f t="shared" si="0"/>
        <v>240000</v>
      </c>
      <c r="U33" s="397"/>
      <c r="V33" s="397"/>
      <c r="W33" s="417"/>
      <c r="X33" s="418"/>
      <c r="Y33" s="375"/>
    </row>
    <row r="34" spans="1:25" ht="46.5" customHeight="1" x14ac:dyDescent="0.25">
      <c r="A34" s="366" t="s">
        <v>695</v>
      </c>
      <c r="B34" s="148">
        <v>25</v>
      </c>
      <c r="C34" s="678" t="s">
        <v>134</v>
      </c>
      <c r="D34" s="57" t="s">
        <v>844</v>
      </c>
      <c r="E34" s="398" t="s">
        <v>4</v>
      </c>
      <c r="F34" s="398"/>
      <c r="G34" s="398"/>
      <c r="H34" s="398"/>
      <c r="I34" s="398"/>
      <c r="J34" s="398"/>
      <c r="K34" s="398"/>
      <c r="L34" s="398"/>
      <c r="M34" s="398"/>
      <c r="N34" s="69" t="s">
        <v>256</v>
      </c>
      <c r="O34" s="126">
        <v>1</v>
      </c>
      <c r="P34" s="29">
        <v>20000</v>
      </c>
      <c r="Q34" s="29">
        <v>20000</v>
      </c>
      <c r="R34" s="29">
        <v>20000</v>
      </c>
      <c r="S34" s="30"/>
      <c r="T34" s="30">
        <f t="shared" ref="T34:T42" si="3">SUM(P34:S34)</f>
        <v>60000</v>
      </c>
      <c r="U34" s="417"/>
      <c r="V34" s="417"/>
      <c r="W34" s="417"/>
      <c r="X34" s="417"/>
      <c r="Y34" s="40"/>
    </row>
    <row r="35" spans="1:25" ht="40.5" customHeight="1" x14ac:dyDescent="0.25">
      <c r="A35" s="366" t="s">
        <v>696</v>
      </c>
      <c r="B35" s="148">
        <v>26</v>
      </c>
      <c r="C35" s="678" t="s">
        <v>134</v>
      </c>
      <c r="D35" s="57" t="s">
        <v>844</v>
      </c>
      <c r="E35" s="398" t="s">
        <v>4</v>
      </c>
      <c r="F35" s="398"/>
      <c r="G35" s="398"/>
      <c r="H35" s="398"/>
      <c r="I35" s="398"/>
      <c r="J35" s="398"/>
      <c r="K35" s="398"/>
      <c r="L35" s="398"/>
      <c r="M35" s="398"/>
      <c r="N35" s="69" t="s">
        <v>257</v>
      </c>
      <c r="O35" s="126">
        <v>1</v>
      </c>
      <c r="P35" s="29">
        <v>30000</v>
      </c>
      <c r="Q35" s="29">
        <v>30000</v>
      </c>
      <c r="R35" s="29">
        <v>30000</v>
      </c>
      <c r="S35" s="30"/>
      <c r="T35" s="30">
        <f>SUM(P35:S35)</f>
        <v>90000</v>
      </c>
      <c r="U35" s="417"/>
      <c r="V35" s="417"/>
      <c r="W35" s="417"/>
      <c r="X35" s="417"/>
      <c r="Y35" s="40"/>
    </row>
    <row r="36" spans="1:25" ht="40.5" customHeight="1" x14ac:dyDescent="0.25">
      <c r="A36" s="366" t="s">
        <v>697</v>
      </c>
      <c r="B36" s="148">
        <v>27</v>
      </c>
      <c r="C36" s="678" t="s">
        <v>134</v>
      </c>
      <c r="D36" s="57" t="s">
        <v>845</v>
      </c>
      <c r="E36" s="398" t="s">
        <v>4</v>
      </c>
      <c r="F36" s="398"/>
      <c r="G36" s="398"/>
      <c r="H36" s="398"/>
      <c r="I36" s="398"/>
      <c r="J36" s="398"/>
      <c r="K36" s="398"/>
      <c r="L36" s="398"/>
      <c r="M36" s="398"/>
      <c r="N36" s="69" t="s">
        <v>840</v>
      </c>
      <c r="O36" s="126">
        <v>1</v>
      </c>
      <c r="P36" s="29"/>
      <c r="Q36" s="29">
        <v>8000</v>
      </c>
      <c r="R36" s="29"/>
      <c r="S36" s="30"/>
      <c r="T36" s="30">
        <f>SUM(P36:S36)</f>
        <v>8000</v>
      </c>
      <c r="U36" s="417"/>
      <c r="V36" s="417"/>
      <c r="W36" s="417"/>
      <c r="X36" s="417"/>
      <c r="Y36" s="40"/>
    </row>
    <row r="37" spans="1:25" s="72" customFormat="1" ht="45.75" customHeight="1" x14ac:dyDescent="0.25">
      <c r="A37" s="366" t="s">
        <v>698</v>
      </c>
      <c r="B37" s="148">
        <v>28</v>
      </c>
      <c r="C37" s="678" t="s">
        <v>134</v>
      </c>
      <c r="D37" s="57" t="s">
        <v>844</v>
      </c>
      <c r="E37" s="401" t="s">
        <v>279</v>
      </c>
      <c r="F37" s="401"/>
      <c r="G37" s="401"/>
      <c r="H37" s="401"/>
      <c r="I37" s="401"/>
      <c r="J37" s="401"/>
      <c r="K37" s="401"/>
      <c r="L37" s="401"/>
      <c r="M37" s="401"/>
      <c r="N37" s="69" t="s">
        <v>816</v>
      </c>
      <c r="O37" s="126">
        <v>1</v>
      </c>
      <c r="P37" s="29">
        <v>30000</v>
      </c>
      <c r="Q37" s="29">
        <v>30000</v>
      </c>
      <c r="R37" s="29">
        <v>30000</v>
      </c>
      <c r="S37" s="30"/>
      <c r="T37" s="30">
        <f>SUM(P37:S37)</f>
        <v>90000</v>
      </c>
      <c r="U37" s="417"/>
      <c r="V37" s="417"/>
      <c r="W37" s="417"/>
      <c r="X37" s="417"/>
      <c r="Y37" s="40"/>
    </row>
    <row r="38" spans="1:25" ht="45" customHeight="1" x14ac:dyDescent="0.25">
      <c r="A38" s="366" t="s">
        <v>699</v>
      </c>
      <c r="B38" s="148">
        <v>29</v>
      </c>
      <c r="C38" s="678" t="s">
        <v>134</v>
      </c>
      <c r="D38" s="57" t="s">
        <v>844</v>
      </c>
      <c r="E38" s="398" t="s">
        <v>269</v>
      </c>
      <c r="F38" s="398"/>
      <c r="G38" s="398"/>
      <c r="H38" s="398"/>
      <c r="I38" s="398"/>
      <c r="J38" s="398"/>
      <c r="K38" s="398"/>
      <c r="L38" s="398"/>
      <c r="M38" s="398"/>
      <c r="N38" s="69" t="s">
        <v>841</v>
      </c>
      <c r="O38" s="126">
        <v>1</v>
      </c>
      <c r="P38" s="29">
        <v>30000</v>
      </c>
      <c r="Q38" s="29">
        <v>30000</v>
      </c>
      <c r="R38" s="29">
        <v>30000</v>
      </c>
      <c r="S38" s="30"/>
      <c r="T38" s="30">
        <f>SUM(P38:S38)</f>
        <v>90000</v>
      </c>
      <c r="U38" s="417"/>
      <c r="V38" s="417"/>
      <c r="W38" s="417"/>
      <c r="X38" s="417"/>
      <c r="Y38" s="40"/>
    </row>
    <row r="39" spans="1:25" ht="35.1" customHeight="1" x14ac:dyDescent="0.25">
      <c r="A39" s="366" t="s">
        <v>700</v>
      </c>
      <c r="B39" s="148">
        <v>30</v>
      </c>
      <c r="C39" s="678" t="s">
        <v>134</v>
      </c>
      <c r="D39" s="57" t="s">
        <v>844</v>
      </c>
      <c r="E39" s="398" t="s">
        <v>269</v>
      </c>
      <c r="F39" s="398"/>
      <c r="G39" s="398"/>
      <c r="H39" s="398"/>
      <c r="I39" s="398"/>
      <c r="J39" s="398"/>
      <c r="K39" s="398"/>
      <c r="L39" s="398"/>
      <c r="M39" s="398"/>
      <c r="N39" s="69" t="s">
        <v>255</v>
      </c>
      <c r="O39" s="126">
        <v>1</v>
      </c>
      <c r="P39" s="29">
        <v>60000</v>
      </c>
      <c r="Q39" s="29">
        <v>60000</v>
      </c>
      <c r="R39" s="29">
        <v>60000</v>
      </c>
      <c r="S39" s="30"/>
      <c r="T39" s="30">
        <f>SUM(P39:S39)</f>
        <v>180000</v>
      </c>
      <c r="U39" s="417"/>
      <c r="V39" s="417"/>
      <c r="W39" s="417"/>
      <c r="X39" s="417"/>
      <c r="Y39" s="40"/>
    </row>
    <row r="40" spans="1:25" ht="35.1" customHeight="1" x14ac:dyDescent="0.25">
      <c r="A40" s="366" t="s">
        <v>701</v>
      </c>
      <c r="B40" s="148">
        <v>31</v>
      </c>
      <c r="C40" s="678" t="s">
        <v>134</v>
      </c>
      <c r="D40" s="57" t="s">
        <v>844</v>
      </c>
      <c r="E40" s="398" t="s">
        <v>269</v>
      </c>
      <c r="F40" s="398"/>
      <c r="G40" s="398"/>
      <c r="H40" s="398"/>
      <c r="I40" s="398"/>
      <c r="J40" s="398"/>
      <c r="K40" s="398"/>
      <c r="L40" s="398"/>
      <c r="M40" s="398"/>
      <c r="N40" s="69" t="s">
        <v>254</v>
      </c>
      <c r="O40" s="126">
        <v>1</v>
      </c>
      <c r="P40" s="29">
        <v>18000</v>
      </c>
      <c r="Q40" s="29">
        <v>18000</v>
      </c>
      <c r="R40" s="29">
        <v>18000</v>
      </c>
      <c r="S40" s="30"/>
      <c r="T40" s="30">
        <f t="shared" si="3"/>
        <v>54000</v>
      </c>
      <c r="U40" s="417"/>
      <c r="V40" s="417"/>
      <c r="W40" s="417"/>
      <c r="X40" s="417"/>
      <c r="Y40" s="40"/>
    </row>
    <row r="41" spans="1:25" ht="63.75" customHeight="1" x14ac:dyDescent="0.25">
      <c r="A41" s="366" t="s">
        <v>702</v>
      </c>
      <c r="B41" s="148">
        <v>32</v>
      </c>
      <c r="C41" s="678" t="s">
        <v>134</v>
      </c>
      <c r="D41" s="57" t="s">
        <v>844</v>
      </c>
      <c r="E41" s="398" t="s">
        <v>4</v>
      </c>
      <c r="F41" s="398"/>
      <c r="G41" s="398"/>
      <c r="H41" s="398"/>
      <c r="I41" s="398"/>
      <c r="J41" s="398"/>
      <c r="K41" s="398"/>
      <c r="L41" s="398"/>
      <c r="M41" s="398"/>
      <c r="N41" s="69" t="s">
        <v>848</v>
      </c>
      <c r="O41" s="126">
        <v>1</v>
      </c>
      <c r="P41" s="29">
        <v>40000</v>
      </c>
      <c r="Q41" s="29">
        <v>40000</v>
      </c>
      <c r="R41" s="29">
        <v>40000</v>
      </c>
      <c r="S41" s="30"/>
      <c r="T41" s="30">
        <f t="shared" ref="T41" si="4">SUM(P41:S41)</f>
        <v>120000</v>
      </c>
      <c r="U41" s="417"/>
      <c r="V41" s="417"/>
      <c r="W41" s="417"/>
      <c r="X41" s="417"/>
      <c r="Y41" s="40"/>
    </row>
    <row r="42" spans="1:25" ht="63.75" customHeight="1" x14ac:dyDescent="0.25">
      <c r="A42" s="366" t="s">
        <v>702</v>
      </c>
      <c r="B42" s="148">
        <v>32</v>
      </c>
      <c r="C42" s="678" t="s">
        <v>134</v>
      </c>
      <c r="D42" s="57" t="s">
        <v>844</v>
      </c>
      <c r="E42" s="398" t="s">
        <v>4</v>
      </c>
      <c r="F42" s="398"/>
      <c r="G42" s="398"/>
      <c r="H42" s="398"/>
      <c r="I42" s="398"/>
      <c r="J42" s="398"/>
      <c r="K42" s="398"/>
      <c r="L42" s="398"/>
      <c r="M42" s="398"/>
      <c r="N42" s="69" t="s">
        <v>842</v>
      </c>
      <c r="O42" s="126">
        <v>1</v>
      </c>
      <c r="P42" s="29">
        <v>10000</v>
      </c>
      <c r="Q42" s="29">
        <v>10000</v>
      </c>
      <c r="R42" s="29">
        <v>10000</v>
      </c>
      <c r="S42" s="30"/>
      <c r="T42" s="30">
        <f t="shared" si="3"/>
        <v>30000</v>
      </c>
      <c r="U42" s="417"/>
      <c r="V42" s="417"/>
      <c r="W42" s="417"/>
      <c r="X42" s="417"/>
      <c r="Y42" s="40"/>
    </row>
    <row r="43" spans="1:25" s="118" customFormat="1" ht="15" x14ac:dyDescent="0.2">
      <c r="A43" s="158" t="s">
        <v>213</v>
      </c>
      <c r="B43" s="158"/>
      <c r="C43" s="150"/>
      <c r="D43" s="158"/>
      <c r="E43" s="150"/>
      <c r="F43" s="158"/>
      <c r="G43" s="158"/>
      <c r="H43" s="158"/>
      <c r="I43" s="158"/>
      <c r="J43" s="158"/>
      <c r="K43" s="158"/>
      <c r="L43" s="158"/>
      <c r="M43" s="158"/>
      <c r="N43" s="158"/>
      <c r="O43" s="158"/>
      <c r="P43" s="419">
        <f>SUM(P10:P42)</f>
        <v>1711450</v>
      </c>
      <c r="Q43" s="419">
        <f t="shared" ref="Q43:R43" si="5">SUM(Q10:Q42)</f>
        <v>1016000</v>
      </c>
      <c r="R43" s="419">
        <f t="shared" si="5"/>
        <v>803000</v>
      </c>
      <c r="S43" s="29">
        <f>SUM(S34:S42)</f>
        <v>0</v>
      </c>
      <c r="T43" s="419">
        <f>SUM(T10:T42)</f>
        <v>3530450</v>
      </c>
      <c r="U43" s="158"/>
      <c r="V43" s="158"/>
      <c r="W43" s="158"/>
      <c r="X43" s="158"/>
      <c r="Y43" s="158"/>
    </row>
    <row r="44" spans="1:25" s="118" customFormat="1" ht="15" x14ac:dyDescent="0.25">
      <c r="A44" s="759" t="s">
        <v>214</v>
      </c>
      <c r="B44" s="760"/>
      <c r="C44" s="760"/>
      <c r="D44" s="760"/>
      <c r="E44" s="760"/>
      <c r="F44" s="760"/>
      <c r="G44" s="760"/>
      <c r="H44" s="760"/>
      <c r="I44" s="760"/>
      <c r="J44" s="759"/>
      <c r="K44" s="760"/>
      <c r="L44" s="760"/>
      <c r="M44" s="760"/>
      <c r="N44" s="760"/>
      <c r="O44" s="760"/>
      <c r="P44" s="760"/>
      <c r="Q44" s="760"/>
      <c r="R44" s="760"/>
      <c r="S44" s="759"/>
      <c r="T44" s="760"/>
      <c r="U44" s="760"/>
      <c r="V44" s="760"/>
      <c r="W44" s="760"/>
      <c r="X44" s="760"/>
      <c r="Y44" s="760"/>
    </row>
    <row r="45" spans="1:25" s="118" customFormat="1" ht="12.75" customHeight="1" x14ac:dyDescent="0.25">
      <c r="A45" s="759" t="s">
        <v>745</v>
      </c>
      <c r="B45" s="760"/>
      <c r="C45" s="760"/>
      <c r="D45" s="760"/>
      <c r="E45" s="760"/>
      <c r="F45" s="760"/>
      <c r="G45" s="760"/>
      <c r="H45" s="760"/>
      <c r="I45" s="760"/>
      <c r="J45" s="759"/>
      <c r="K45" s="760"/>
      <c r="L45" s="760"/>
      <c r="M45" s="760"/>
      <c r="N45" s="760"/>
      <c r="O45" s="760"/>
      <c r="P45" s="760"/>
      <c r="Q45" s="760"/>
      <c r="R45" s="760"/>
      <c r="S45" s="759"/>
      <c r="T45" s="785"/>
      <c r="U45" s="785"/>
      <c r="V45" s="785"/>
      <c r="W45" s="785"/>
      <c r="X45" s="785"/>
      <c r="Y45" s="785"/>
    </row>
    <row r="46" spans="1:25" s="118" customFormat="1" ht="25.5" customHeight="1" x14ac:dyDescent="0.25">
      <c r="A46" s="759" t="s">
        <v>748</v>
      </c>
      <c r="B46" s="760"/>
      <c r="C46" s="760"/>
      <c r="D46" s="760"/>
      <c r="E46" s="760"/>
      <c r="F46" s="760"/>
      <c r="G46" s="760"/>
      <c r="H46" s="760"/>
      <c r="I46" s="760"/>
      <c r="K46" s="140" t="s">
        <v>216</v>
      </c>
      <c r="T46" s="378"/>
      <c r="U46" s="378"/>
      <c r="V46" s="378"/>
      <c r="W46" s="378"/>
      <c r="X46" s="378"/>
      <c r="Y46" s="378"/>
    </row>
    <row r="47" spans="1:25" s="118" customFormat="1" ht="12.75" customHeight="1" x14ac:dyDescent="0.25">
      <c r="A47" s="759" t="s">
        <v>749</v>
      </c>
      <c r="B47" s="760"/>
      <c r="C47" s="760"/>
      <c r="D47" s="760"/>
      <c r="E47" s="760"/>
      <c r="F47" s="760"/>
      <c r="G47" s="760"/>
      <c r="H47" s="760"/>
      <c r="I47" s="760"/>
      <c r="K47" s="140" t="s">
        <v>218</v>
      </c>
      <c r="T47" s="378"/>
      <c r="U47" s="378"/>
      <c r="V47" s="378"/>
      <c r="W47" s="378"/>
      <c r="X47" s="378"/>
      <c r="Y47" s="378"/>
    </row>
    <row r="48" spans="1:25" s="118" customFormat="1" ht="12.75" customHeight="1" x14ac:dyDescent="0.25">
      <c r="A48" s="759" t="s">
        <v>751</v>
      </c>
      <c r="B48" s="760"/>
      <c r="C48" s="760"/>
      <c r="D48" s="760"/>
      <c r="E48" s="760"/>
      <c r="F48" s="760"/>
      <c r="G48" s="760"/>
      <c r="H48" s="760"/>
      <c r="I48" s="760"/>
      <c r="K48" s="140"/>
      <c r="T48" s="378"/>
      <c r="U48" s="378"/>
      <c r="V48" s="378"/>
      <c r="W48" s="378"/>
      <c r="X48" s="378"/>
      <c r="Y48" s="378"/>
    </row>
    <row r="49" spans="1:25" s="118" customFormat="1" ht="12.75" customHeight="1" x14ac:dyDescent="0.25">
      <c r="A49" s="759" t="s">
        <v>753</v>
      </c>
      <c r="B49" s="760"/>
      <c r="C49" s="760"/>
      <c r="D49" s="760"/>
      <c r="E49" s="760"/>
      <c r="F49" s="760"/>
      <c r="G49" s="760"/>
      <c r="H49" s="760"/>
      <c r="I49" s="760"/>
      <c r="K49" s="140"/>
      <c r="T49" s="378"/>
      <c r="U49" s="378"/>
      <c r="V49" s="378"/>
      <c r="W49" s="378"/>
      <c r="X49" s="378"/>
      <c r="Y49" s="378"/>
    </row>
    <row r="50" spans="1:25" s="118" customFormat="1" ht="12.75" customHeight="1" x14ac:dyDescent="0.25">
      <c r="A50" s="759" t="s">
        <v>773</v>
      </c>
      <c r="B50" s="760"/>
      <c r="C50" s="760"/>
      <c r="D50" s="760"/>
      <c r="E50" s="760"/>
      <c r="F50" s="760"/>
      <c r="G50" s="760"/>
      <c r="H50" s="760"/>
      <c r="I50" s="760"/>
      <c r="T50" s="378"/>
      <c r="U50" s="378"/>
      <c r="V50" s="378"/>
      <c r="W50" s="378"/>
      <c r="X50" s="378"/>
      <c r="Y50" s="378"/>
    </row>
    <row r="51" spans="1:25" s="118" customFormat="1" ht="12.75" customHeight="1" x14ac:dyDescent="0.25">
      <c r="A51" s="759" t="s">
        <v>774</v>
      </c>
      <c r="B51" s="760"/>
      <c r="C51" s="760"/>
      <c r="D51" s="760"/>
      <c r="E51" s="760"/>
      <c r="F51" s="760"/>
      <c r="G51" s="760"/>
      <c r="H51" s="760"/>
      <c r="I51" s="760"/>
      <c r="T51" s="378"/>
      <c r="U51" s="378"/>
      <c r="V51" s="378"/>
      <c r="W51" s="378"/>
      <c r="X51" s="378"/>
      <c r="Y51" s="378"/>
    </row>
    <row r="52" spans="1:25" s="118" customFormat="1" ht="12.75" customHeight="1" x14ac:dyDescent="0.25">
      <c r="A52" s="759" t="s">
        <v>776</v>
      </c>
      <c r="B52" s="760"/>
      <c r="C52" s="760"/>
      <c r="D52" s="760"/>
      <c r="E52" s="760"/>
      <c r="F52" s="760"/>
      <c r="G52" s="760"/>
      <c r="H52" s="760"/>
      <c r="I52" s="760"/>
      <c r="T52" s="378"/>
      <c r="U52" s="378"/>
      <c r="V52" s="378"/>
      <c r="W52" s="378"/>
      <c r="X52" s="378"/>
      <c r="Y52" s="378"/>
    </row>
    <row r="53" spans="1:25" s="118" customFormat="1" ht="27.75" customHeight="1" x14ac:dyDescent="0.25">
      <c r="A53" s="759" t="s">
        <v>777</v>
      </c>
      <c r="B53" s="760"/>
      <c r="C53" s="760"/>
      <c r="D53" s="760"/>
      <c r="E53" s="760"/>
      <c r="F53" s="760"/>
      <c r="G53" s="760"/>
      <c r="H53" s="760"/>
      <c r="I53" s="760"/>
      <c r="T53" s="376"/>
      <c r="U53" s="376"/>
      <c r="V53" s="376"/>
      <c r="W53" s="376"/>
      <c r="X53" s="376"/>
      <c r="Y53" s="376"/>
    </row>
    <row r="54" spans="1:25" s="118" customFormat="1" ht="12.75" customHeight="1" x14ac:dyDescent="0.25">
      <c r="A54" s="759" t="s">
        <v>780</v>
      </c>
      <c r="B54" s="760"/>
      <c r="C54" s="760"/>
      <c r="D54" s="760"/>
      <c r="E54" s="760"/>
      <c r="F54" s="760"/>
      <c r="G54" s="760"/>
      <c r="H54" s="760"/>
      <c r="I54" s="760"/>
      <c r="T54" s="376"/>
      <c r="U54" s="376"/>
      <c r="V54" s="376"/>
      <c r="W54" s="376"/>
      <c r="X54" s="376"/>
      <c r="Y54" s="376"/>
    </row>
    <row r="55" spans="1:25" s="120" customFormat="1" ht="12.75" customHeight="1" x14ac:dyDescent="0.25">
      <c r="A55" s="759" t="s">
        <v>783</v>
      </c>
      <c r="B55" s="760"/>
      <c r="C55" s="760"/>
      <c r="D55" s="760"/>
      <c r="E55" s="760"/>
      <c r="F55" s="760"/>
      <c r="G55" s="760"/>
      <c r="H55" s="760"/>
      <c r="I55" s="760"/>
      <c r="T55" s="376"/>
      <c r="U55" s="376"/>
      <c r="V55" s="376"/>
      <c r="W55" s="376"/>
      <c r="X55" s="376"/>
      <c r="Y55" s="376"/>
    </row>
    <row r="56" spans="1:25" s="120" customFormat="1" ht="12.75" customHeight="1" x14ac:dyDescent="0.25">
      <c r="A56" s="786" t="s">
        <v>734</v>
      </c>
      <c r="B56" s="787"/>
      <c r="C56" s="787"/>
      <c r="D56" s="787"/>
      <c r="E56" s="787"/>
      <c r="F56" s="787"/>
      <c r="G56" s="787"/>
      <c r="H56" s="787"/>
      <c r="I56" s="787"/>
      <c r="T56" s="377"/>
      <c r="U56" s="377"/>
      <c r="V56" s="377"/>
      <c r="W56" s="377"/>
      <c r="X56" s="377"/>
      <c r="Y56" s="377"/>
    </row>
    <row r="57" spans="1:25" s="120" customFormat="1" ht="12.75" customHeight="1" x14ac:dyDescent="0.2">
      <c r="A57" s="119"/>
      <c r="B57" s="119"/>
      <c r="C57" s="43"/>
      <c r="D57" s="119"/>
      <c r="E57" s="119"/>
      <c r="F57" s="119"/>
      <c r="G57" s="119"/>
      <c r="H57" s="119"/>
      <c r="I57" s="119"/>
      <c r="T57" s="119"/>
      <c r="U57" s="119"/>
      <c r="V57" s="119"/>
      <c r="W57" s="119"/>
      <c r="X57" s="119"/>
      <c r="Y57" s="119"/>
    </row>
    <row r="58" spans="1:25" s="118" customFormat="1" ht="12" customHeight="1" x14ac:dyDescent="0.2">
      <c r="A58" s="144" t="s">
        <v>761</v>
      </c>
      <c r="C58" s="41"/>
    </row>
    <row r="59" spans="1:25" s="118" customFormat="1" ht="12" customHeight="1" x14ac:dyDescent="0.2">
      <c r="A59" s="759" t="s">
        <v>785</v>
      </c>
      <c r="B59" s="759"/>
      <c r="C59" s="759"/>
      <c r="D59" s="759"/>
      <c r="E59" s="759"/>
      <c r="F59" s="759"/>
      <c r="G59" s="759"/>
      <c r="H59" s="759"/>
      <c r="I59" s="759"/>
    </row>
    <row r="60" spans="1:25" s="118" customFormat="1" ht="12.75" customHeight="1" x14ac:dyDescent="0.2">
      <c r="A60" s="721"/>
      <c r="B60" s="721"/>
      <c r="C60" s="41"/>
    </row>
    <row r="61" spans="1:25" s="118" customFormat="1" ht="12.75" customHeight="1" x14ac:dyDescent="0.2">
      <c r="A61" s="146" t="s">
        <v>762</v>
      </c>
      <c r="B61" s="120"/>
      <c r="C61" s="42"/>
      <c r="D61" s="120"/>
      <c r="E61" s="120"/>
      <c r="F61" s="120"/>
      <c r="G61" s="120"/>
      <c r="H61" s="120"/>
      <c r="I61" s="120"/>
      <c r="T61" s="120"/>
      <c r="U61" s="120"/>
      <c r="V61" s="120"/>
      <c r="W61" s="120"/>
      <c r="X61" s="120"/>
    </row>
    <row r="62" spans="1:25" s="118" customFormat="1" ht="17.25" customHeight="1" x14ac:dyDescent="0.25">
      <c r="A62" s="759" t="s">
        <v>786</v>
      </c>
      <c r="B62" s="785"/>
      <c r="C62" s="785"/>
      <c r="D62" s="785"/>
      <c r="E62" s="785"/>
      <c r="F62" s="785"/>
      <c r="G62" s="785"/>
      <c r="H62" s="785"/>
      <c r="I62" s="785"/>
    </row>
    <row r="63" spans="1:25" s="118" customFormat="1" ht="11.25" customHeight="1" x14ac:dyDescent="0.2">
      <c r="C63" s="41"/>
    </row>
    <row r="64" spans="1:25" s="118" customFormat="1" ht="12.75" customHeight="1" x14ac:dyDescent="0.2">
      <c r="A64" s="146" t="s">
        <v>771</v>
      </c>
      <c r="B64" s="120"/>
      <c r="C64" s="42"/>
      <c r="D64" s="120"/>
      <c r="E64" s="120"/>
      <c r="F64" s="120"/>
      <c r="G64" s="120"/>
      <c r="H64" s="120"/>
      <c r="I64" s="120"/>
      <c r="J64" s="120"/>
      <c r="K64" s="120"/>
      <c r="L64" s="120"/>
      <c r="M64" s="120"/>
      <c r="N64" s="120"/>
      <c r="O64" s="120"/>
      <c r="P64" s="120"/>
      <c r="Q64" s="120"/>
      <c r="R64" s="120"/>
      <c r="S64" s="120"/>
      <c r="T64" s="120"/>
      <c r="U64" s="120"/>
      <c r="V64" s="120"/>
      <c r="W64" s="120"/>
      <c r="X64" s="120"/>
    </row>
    <row r="65" spans="1:25" s="118" customFormat="1" ht="12.75" customHeight="1" x14ac:dyDescent="0.2">
      <c r="A65" s="721" t="s">
        <v>241</v>
      </c>
      <c r="B65" s="721"/>
      <c r="C65" s="41"/>
      <c r="J65" s="145"/>
      <c r="P65" s="159"/>
      <c r="Q65" s="159"/>
      <c r="R65" s="159"/>
      <c r="S65" s="159"/>
      <c r="T65" s="159"/>
      <c r="U65" s="159"/>
      <c r="V65" s="120"/>
      <c r="W65" s="120"/>
      <c r="X65" s="120"/>
      <c r="Y65" s="42"/>
    </row>
    <row r="66" spans="1:25" s="118" customFormat="1" x14ac:dyDescent="0.2">
      <c r="A66" s="721" t="s">
        <v>243</v>
      </c>
      <c r="B66" s="721"/>
      <c r="C66" s="41"/>
      <c r="Q66" s="139"/>
      <c r="Y66" s="41"/>
    </row>
    <row r="67" spans="1:25" s="118" customFormat="1" ht="12.75" customHeight="1" x14ac:dyDescent="0.2">
      <c r="A67" s="721" t="s">
        <v>244</v>
      </c>
      <c r="B67" s="721"/>
      <c r="C67" s="41"/>
      <c r="Q67" s="139"/>
      <c r="Y67" s="41"/>
    </row>
    <row r="68" spans="1:25" s="118" customFormat="1" ht="12.75" customHeight="1" x14ac:dyDescent="0.2">
      <c r="A68" s="142"/>
      <c r="B68" s="142"/>
      <c r="C68" s="41"/>
      <c r="Q68" s="139"/>
      <c r="Y68" s="41"/>
    </row>
    <row r="69" spans="1:25" s="118" customFormat="1" ht="12.75" customHeight="1" x14ac:dyDescent="0.2">
      <c r="A69" s="146" t="s">
        <v>781</v>
      </c>
      <c r="B69" s="120"/>
      <c r="C69" s="42"/>
      <c r="D69" s="120"/>
      <c r="E69" s="120"/>
      <c r="F69" s="120"/>
      <c r="G69" s="120"/>
      <c r="H69" s="120"/>
      <c r="I69" s="120"/>
      <c r="J69" s="120"/>
      <c r="K69" s="120"/>
      <c r="L69" s="120"/>
      <c r="M69" s="120"/>
      <c r="N69" s="120"/>
      <c r="O69" s="120"/>
      <c r="P69" s="120"/>
      <c r="Q69" s="120"/>
      <c r="R69" s="120"/>
      <c r="S69" s="120"/>
      <c r="T69" s="120"/>
      <c r="U69" s="120"/>
      <c r="V69" s="120"/>
      <c r="W69" s="120"/>
      <c r="X69" s="120"/>
    </row>
    <row r="70" spans="1:25" s="118" customFormat="1" ht="12.75" customHeight="1" x14ac:dyDescent="0.2">
      <c r="A70" s="721" t="s">
        <v>787</v>
      </c>
      <c r="B70" s="721"/>
      <c r="C70" s="41"/>
      <c r="J70" s="145"/>
      <c r="P70" s="159"/>
      <c r="Q70" s="159"/>
      <c r="R70" s="159"/>
      <c r="S70" s="159"/>
      <c r="T70" s="159"/>
      <c r="U70" s="159"/>
      <c r="V70" s="120"/>
      <c r="W70" s="120"/>
      <c r="X70" s="120"/>
      <c r="Y70" s="42"/>
    </row>
    <row r="71" spans="1:25" s="118" customFormat="1" x14ac:dyDescent="0.2">
      <c r="A71" s="721" t="s">
        <v>788</v>
      </c>
      <c r="B71" s="721"/>
      <c r="C71" s="41"/>
      <c r="Q71" s="139"/>
      <c r="Y71" s="41"/>
    </row>
    <row r="72" spans="1:25" s="118" customFormat="1" ht="12.75" customHeight="1" x14ac:dyDescent="0.2">
      <c r="A72" s="721" t="s">
        <v>789</v>
      </c>
      <c r="B72" s="721"/>
      <c r="C72" s="41"/>
      <c r="Q72" s="139"/>
      <c r="Y72" s="41"/>
    </row>
    <row r="73" spans="1:25" s="118" customFormat="1" ht="12.75" customHeight="1" x14ac:dyDescent="0.2">
      <c r="A73" s="721" t="s">
        <v>790</v>
      </c>
      <c r="B73" s="721"/>
      <c r="C73" s="41"/>
      <c r="Q73" s="139"/>
      <c r="Y73" s="41"/>
    </row>
    <row r="74" spans="1:25" s="118" customFormat="1" ht="12.75" customHeight="1" x14ac:dyDescent="0.2">
      <c r="A74" s="721" t="s">
        <v>791</v>
      </c>
      <c r="B74" s="721"/>
      <c r="C74" s="41"/>
      <c r="Q74" s="139"/>
      <c r="Y74" s="41"/>
    </row>
    <row r="75" spans="1:25" s="118" customFormat="1" ht="12.75" customHeight="1" x14ac:dyDescent="0.2">
      <c r="A75" s="721" t="s">
        <v>792</v>
      </c>
      <c r="B75" s="721"/>
      <c r="C75" s="41"/>
      <c r="Q75" s="139"/>
      <c r="Y75" s="41"/>
    </row>
    <row r="76" spans="1:25" s="118" customFormat="1" ht="12.75" customHeight="1" x14ac:dyDescent="0.2">
      <c r="A76" s="142"/>
      <c r="B76" s="142"/>
      <c r="C76" s="41"/>
      <c r="Q76" s="139"/>
    </row>
    <row r="77" spans="1:25" s="118" customFormat="1" ht="12.75" customHeight="1" x14ac:dyDescent="0.2">
      <c r="A77" s="146" t="s">
        <v>784</v>
      </c>
      <c r="B77" s="120"/>
      <c r="C77" s="42"/>
      <c r="D77" s="120"/>
      <c r="E77" s="120"/>
      <c r="F77" s="120"/>
      <c r="G77" s="120"/>
      <c r="H77" s="120"/>
      <c r="I77" s="120"/>
      <c r="J77" s="120"/>
      <c r="K77" s="120"/>
      <c r="L77" s="120"/>
      <c r="M77" s="120"/>
      <c r="N77" s="120"/>
      <c r="O77" s="120"/>
      <c r="P77" s="120"/>
      <c r="Q77" s="120"/>
      <c r="R77" s="120"/>
      <c r="S77" s="120"/>
      <c r="T77" s="120"/>
      <c r="U77" s="120"/>
      <c r="V77" s="120"/>
      <c r="W77" s="120"/>
      <c r="X77" s="120"/>
    </row>
    <row r="78" spans="1:25" s="118" customFormat="1" ht="12.75" customHeight="1" x14ac:dyDescent="0.25">
      <c r="A78" s="721" t="s">
        <v>793</v>
      </c>
      <c r="B78" s="721"/>
      <c r="C78" s="785"/>
      <c r="J78" s="145"/>
      <c r="P78" s="159"/>
      <c r="Q78" s="159"/>
      <c r="R78" s="159"/>
      <c r="S78" s="159"/>
      <c r="T78" s="159"/>
      <c r="U78" s="159"/>
      <c r="V78" s="120"/>
      <c r="W78" s="120"/>
      <c r="X78" s="120"/>
      <c r="Y78" s="120"/>
    </row>
    <row r="79" spans="1:25" s="118" customFormat="1" ht="12.75" customHeight="1" x14ac:dyDescent="0.25">
      <c r="A79" s="721" t="s">
        <v>794</v>
      </c>
      <c r="B79" s="721"/>
      <c r="C79" s="785"/>
      <c r="Q79" s="139"/>
    </row>
    <row r="80" spans="1:25" s="118" customFormat="1" ht="12.75" customHeight="1" x14ac:dyDescent="0.25">
      <c r="A80" s="721" t="s">
        <v>795</v>
      </c>
      <c r="B80" s="721"/>
      <c r="C80" s="785"/>
      <c r="Q80" s="139"/>
    </row>
    <row r="81" spans="1:25" s="118" customFormat="1" ht="12.75" customHeight="1" x14ac:dyDescent="0.25">
      <c r="A81" s="721" t="s">
        <v>796</v>
      </c>
      <c r="B81" s="721"/>
      <c r="C81" s="785"/>
      <c r="Q81" s="139"/>
    </row>
    <row r="82" spans="1:25" s="118" customFormat="1" ht="12.75" customHeight="1" x14ac:dyDescent="0.25">
      <c r="A82" s="721" t="s">
        <v>797</v>
      </c>
      <c r="B82" s="721"/>
      <c r="C82" s="785"/>
      <c r="Q82" s="139"/>
    </row>
    <row r="83" spans="1:25" s="118" customFormat="1" ht="24" customHeight="1" x14ac:dyDescent="0.2">
      <c r="B83" s="140"/>
      <c r="C83" s="41"/>
    </row>
    <row r="84" spans="1:25" s="120" customFormat="1" ht="22.5" customHeight="1" x14ac:dyDescent="0.2">
      <c r="A84" s="781" t="s">
        <v>798</v>
      </c>
      <c r="B84" s="781"/>
      <c r="C84" s="781"/>
      <c r="D84" s="781"/>
      <c r="E84" s="781"/>
      <c r="F84" s="781"/>
      <c r="G84" s="143"/>
      <c r="H84" s="380"/>
      <c r="I84" s="380"/>
      <c r="J84" s="117"/>
      <c r="K84" s="157"/>
      <c r="L84" s="157"/>
      <c r="M84" s="157"/>
      <c r="N84" s="157"/>
      <c r="O84" s="157"/>
      <c r="P84" s="157"/>
      <c r="Q84" s="157"/>
      <c r="R84" s="157"/>
      <c r="S84" s="157"/>
      <c r="T84" s="157"/>
      <c r="U84" s="157"/>
      <c r="V84" s="157"/>
      <c r="W84" s="157"/>
      <c r="X84" s="157"/>
      <c r="Y84" s="157"/>
    </row>
    <row r="85" spans="1:25" s="120" customFormat="1" x14ac:dyDescent="0.2">
      <c r="A85" s="774" t="s">
        <v>801</v>
      </c>
      <c r="B85" s="774"/>
      <c r="C85" s="774"/>
      <c r="D85" s="774"/>
      <c r="E85" s="774"/>
      <c r="F85" s="774"/>
      <c r="G85" s="143"/>
      <c r="H85" s="380"/>
      <c r="I85" s="380"/>
      <c r="J85" s="117"/>
    </row>
    <row r="86" spans="1:25" s="120" customFormat="1" x14ac:dyDescent="0.2">
      <c r="A86" s="774" t="s">
        <v>799</v>
      </c>
      <c r="B86" s="774"/>
      <c r="C86" s="774"/>
      <c r="D86" s="774"/>
      <c r="E86" s="774"/>
      <c r="F86" s="774"/>
      <c r="G86" s="143" t="s">
        <v>800</v>
      </c>
      <c r="H86" s="380"/>
      <c r="I86" s="380"/>
      <c r="J86" s="117"/>
    </row>
    <row r="87" spans="1:25" s="120" customFormat="1" ht="12.75" customHeight="1" x14ac:dyDescent="0.2">
      <c r="A87" s="788" t="s">
        <v>802</v>
      </c>
      <c r="B87" s="788"/>
      <c r="C87" s="788"/>
      <c r="D87" s="788"/>
      <c r="E87" s="788"/>
      <c r="F87" s="788"/>
      <c r="G87" s="774"/>
      <c r="H87" s="774"/>
      <c r="I87" s="774"/>
      <c r="J87" s="774"/>
      <c r="K87" s="119"/>
      <c r="L87" s="119"/>
      <c r="M87" s="119"/>
      <c r="N87" s="119"/>
      <c r="O87" s="119"/>
      <c r="P87" s="119"/>
      <c r="Q87" s="119"/>
      <c r="R87" s="119"/>
      <c r="S87" s="119"/>
      <c r="T87" s="119"/>
      <c r="U87" s="119"/>
      <c r="V87" s="119"/>
      <c r="W87" s="119"/>
      <c r="X87" s="119"/>
      <c r="Y87" s="119"/>
    </row>
    <row r="88" spans="1:25" s="120" customFormat="1" x14ac:dyDescent="0.2">
      <c r="A88" s="782" t="s">
        <v>805</v>
      </c>
      <c r="B88" s="783"/>
      <c r="C88" s="783"/>
      <c r="D88" s="783"/>
      <c r="E88" s="783"/>
      <c r="F88" s="784"/>
      <c r="G88" s="372" t="s">
        <v>231</v>
      </c>
      <c r="H88" s="372" t="s">
        <v>735</v>
      </c>
      <c r="I88" s="372" t="s">
        <v>736</v>
      </c>
      <c r="J88" s="372" t="s">
        <v>232</v>
      </c>
      <c r="K88" s="119"/>
      <c r="L88" s="119"/>
      <c r="M88" s="119"/>
      <c r="N88" s="119"/>
      <c r="O88" s="119"/>
      <c r="P88" s="119"/>
      <c r="Q88" s="119"/>
      <c r="R88" s="119"/>
      <c r="S88" s="119"/>
      <c r="T88" s="119"/>
      <c r="U88" s="119"/>
      <c r="V88" s="119"/>
      <c r="W88" s="119"/>
      <c r="X88" s="119"/>
      <c r="Y88" s="119"/>
    </row>
    <row r="89" spans="1:25" s="120" customFormat="1" x14ac:dyDescent="0.2">
      <c r="A89" s="775" t="s">
        <v>234</v>
      </c>
      <c r="B89" s="776"/>
      <c r="C89" s="776"/>
      <c r="D89" s="776"/>
      <c r="E89" s="776"/>
      <c r="F89" s="777"/>
      <c r="G89" s="143">
        <v>0</v>
      </c>
      <c r="H89" s="143">
        <v>0</v>
      </c>
      <c r="I89" s="143">
        <v>0</v>
      </c>
      <c r="J89" s="143">
        <v>0</v>
      </c>
    </row>
    <row r="90" spans="1:25" s="120" customFormat="1" x14ac:dyDescent="0.2">
      <c r="A90" s="775" t="s">
        <v>803</v>
      </c>
      <c r="B90" s="776"/>
      <c r="C90" s="776"/>
      <c r="D90" s="776"/>
      <c r="E90" s="776"/>
      <c r="F90" s="777"/>
      <c r="G90" s="143">
        <v>0</v>
      </c>
      <c r="H90" s="143">
        <v>0</v>
      </c>
      <c r="I90" s="143">
        <v>0</v>
      </c>
      <c r="J90" s="143">
        <v>0</v>
      </c>
    </row>
    <row r="91" spans="1:25" s="120" customFormat="1" ht="12.75" customHeight="1" x14ac:dyDescent="0.2">
      <c r="A91" s="775" t="s">
        <v>236</v>
      </c>
      <c r="B91" s="776"/>
      <c r="C91" s="776"/>
      <c r="D91" s="776"/>
      <c r="E91" s="776"/>
      <c r="F91" s="777"/>
      <c r="G91" s="143">
        <v>0</v>
      </c>
      <c r="H91" s="143">
        <v>0</v>
      </c>
      <c r="I91" s="143">
        <v>0</v>
      </c>
      <c r="J91" s="143">
        <v>0</v>
      </c>
      <c r="K91" s="159"/>
      <c r="L91" s="159"/>
      <c r="M91" s="159"/>
      <c r="N91" s="159"/>
      <c r="O91" s="159"/>
      <c r="P91" s="159"/>
      <c r="Q91" s="159"/>
      <c r="R91" s="159"/>
      <c r="S91" s="159"/>
      <c r="T91" s="159"/>
      <c r="U91" s="159"/>
      <c r="V91" s="159"/>
      <c r="W91" s="159"/>
      <c r="X91" s="159"/>
      <c r="Y91" s="159"/>
    </row>
    <row r="92" spans="1:25" s="120" customFormat="1" ht="12.75" customHeight="1" x14ac:dyDescent="0.25">
      <c r="A92" s="775" t="s">
        <v>237</v>
      </c>
      <c r="B92" s="776"/>
      <c r="C92" s="776"/>
      <c r="D92" s="776"/>
      <c r="E92" s="776"/>
      <c r="F92" s="777"/>
      <c r="G92" s="381">
        <f>P43</f>
        <v>1711450</v>
      </c>
      <c r="H92" s="381">
        <f>Q43</f>
        <v>1016000</v>
      </c>
      <c r="I92" s="381">
        <f>R43</f>
        <v>803000</v>
      </c>
      <c r="J92" s="381">
        <f>S43</f>
        <v>0</v>
      </c>
      <c r="K92" s="119"/>
      <c r="L92" s="119"/>
      <c r="M92" s="119"/>
      <c r="N92" s="119"/>
      <c r="O92" s="119"/>
      <c r="P92" s="119"/>
      <c r="Q92" s="119"/>
      <c r="R92" s="119"/>
      <c r="S92" s="119"/>
      <c r="T92" s="119"/>
      <c r="U92" s="119"/>
      <c r="V92" s="119"/>
      <c r="W92" s="119"/>
      <c r="X92" s="119"/>
      <c r="Y92" s="119"/>
    </row>
    <row r="93" spans="1:25" s="120" customFormat="1" x14ac:dyDescent="0.2">
      <c r="A93" s="775" t="s">
        <v>238</v>
      </c>
      <c r="B93" s="776"/>
      <c r="C93" s="776"/>
      <c r="D93" s="776"/>
      <c r="E93" s="776"/>
      <c r="F93" s="777"/>
      <c r="G93" s="143">
        <v>0</v>
      </c>
      <c r="H93" s="143">
        <v>0</v>
      </c>
      <c r="I93" s="143">
        <v>0</v>
      </c>
      <c r="J93" s="143">
        <v>0</v>
      </c>
      <c r="K93" s="159"/>
      <c r="L93" s="159"/>
      <c r="M93" s="159"/>
      <c r="N93" s="159"/>
      <c r="O93" s="159"/>
      <c r="P93" s="159"/>
      <c r="Q93" s="159"/>
      <c r="R93" s="159"/>
      <c r="S93" s="159"/>
      <c r="T93" s="159"/>
      <c r="U93" s="159"/>
      <c r="V93" s="159"/>
      <c r="W93" s="159"/>
      <c r="X93" s="159"/>
    </row>
    <row r="94" spans="1:25" s="120" customFormat="1" x14ac:dyDescent="0.2">
      <c r="A94" s="775" t="s">
        <v>804</v>
      </c>
      <c r="B94" s="776"/>
      <c r="C94" s="776"/>
      <c r="D94" s="776"/>
      <c r="E94" s="776"/>
      <c r="F94" s="777"/>
      <c r="G94" s="143">
        <v>0</v>
      </c>
      <c r="H94" s="143">
        <v>0</v>
      </c>
      <c r="I94" s="143">
        <v>0</v>
      </c>
      <c r="J94" s="143">
        <v>0</v>
      </c>
      <c r="K94" s="159"/>
      <c r="L94" s="159"/>
      <c r="M94" s="159"/>
      <c r="N94" s="159"/>
      <c r="O94" s="159"/>
      <c r="P94" s="159"/>
      <c r="Q94" s="159"/>
      <c r="R94" s="159"/>
      <c r="S94" s="159"/>
      <c r="T94" s="159"/>
      <c r="U94" s="159"/>
      <c r="V94" s="159"/>
      <c r="W94" s="159"/>
      <c r="X94" s="159"/>
    </row>
    <row r="95" spans="1:25" s="120" customFormat="1" x14ac:dyDescent="0.2">
      <c r="A95" s="775" t="s">
        <v>242</v>
      </c>
      <c r="B95" s="776"/>
      <c r="C95" s="776"/>
      <c r="D95" s="776"/>
      <c r="E95" s="776"/>
      <c r="F95" s="777"/>
      <c r="G95" s="143">
        <v>0</v>
      </c>
      <c r="H95" s="143">
        <v>0</v>
      </c>
      <c r="I95" s="143">
        <v>0</v>
      </c>
      <c r="J95" s="143">
        <v>0</v>
      </c>
      <c r="K95" s="159"/>
      <c r="L95" s="159"/>
      <c r="M95" s="159"/>
      <c r="N95" s="159"/>
      <c r="O95" s="159"/>
      <c r="P95" s="159"/>
      <c r="Q95" s="159"/>
      <c r="R95" s="159"/>
      <c r="S95" s="159"/>
      <c r="T95" s="159"/>
      <c r="U95" s="159"/>
      <c r="V95" s="159"/>
      <c r="W95" s="159"/>
      <c r="X95" s="159"/>
    </row>
    <row r="96" spans="1:25" s="120" customFormat="1" x14ac:dyDescent="0.2">
      <c r="A96" s="778"/>
      <c r="B96" s="779"/>
      <c r="C96" s="779"/>
      <c r="D96" s="779"/>
      <c r="E96" s="779"/>
      <c r="F96" s="780"/>
      <c r="G96" s="143"/>
      <c r="H96" s="143"/>
      <c r="I96" s="143"/>
      <c r="J96" s="143"/>
      <c r="K96" s="159"/>
      <c r="L96" s="159"/>
      <c r="M96" s="159"/>
      <c r="N96" s="159"/>
      <c r="O96" s="159"/>
      <c r="P96" s="159"/>
      <c r="Q96" s="159"/>
      <c r="R96" s="159"/>
      <c r="S96" s="159"/>
      <c r="T96" s="159"/>
      <c r="U96" s="159"/>
      <c r="V96" s="159"/>
      <c r="W96" s="159"/>
      <c r="X96" s="159"/>
    </row>
    <row r="97" spans="1:24" s="120" customFormat="1" x14ac:dyDescent="0.2">
      <c r="A97" s="118"/>
      <c r="B97" s="139"/>
      <c r="C97" s="41"/>
      <c r="D97" s="118"/>
      <c r="E97" s="41"/>
      <c r="F97" s="118"/>
      <c r="G97" s="118"/>
      <c r="H97" s="118"/>
      <c r="K97" s="159"/>
      <c r="L97" s="159"/>
      <c r="M97" s="159"/>
      <c r="N97" s="159"/>
      <c r="O97" s="159"/>
      <c r="P97" s="159"/>
      <c r="Q97" s="159"/>
      <c r="R97" s="159"/>
      <c r="S97" s="159"/>
      <c r="T97" s="159"/>
      <c r="U97" s="159"/>
      <c r="V97" s="159"/>
      <c r="W97" s="159"/>
      <c r="X97" s="159"/>
    </row>
    <row r="98" spans="1:24" s="120" customFormat="1" x14ac:dyDescent="0.2">
      <c r="A98" s="154"/>
      <c r="B98" s="155"/>
      <c r="C98" s="151"/>
      <c r="D98" s="155"/>
      <c r="E98" s="151"/>
      <c r="F98" s="156"/>
      <c r="G98" s="143"/>
      <c r="H98" s="143"/>
      <c r="I98" s="143"/>
      <c r="J98" s="143"/>
      <c r="K98" s="159"/>
      <c r="L98" s="159"/>
      <c r="M98" s="159"/>
      <c r="N98" s="159"/>
      <c r="O98" s="159"/>
      <c r="P98" s="159"/>
      <c r="Q98" s="159"/>
      <c r="R98" s="159"/>
      <c r="S98" s="159"/>
      <c r="T98" s="159"/>
      <c r="U98" s="159"/>
      <c r="V98" s="159"/>
      <c r="W98" s="159"/>
      <c r="X98" s="159"/>
    </row>
  </sheetData>
  <mergeCells count="60">
    <mergeCell ref="A95:F95"/>
    <mergeCell ref="A87:F87"/>
    <mergeCell ref="G87:J87"/>
    <mergeCell ref="A1:Y1"/>
    <mergeCell ref="H7:J7"/>
    <mergeCell ref="A54:I54"/>
    <mergeCell ref="A55:I55"/>
    <mergeCell ref="A52:I52"/>
    <mergeCell ref="A53:I53"/>
    <mergeCell ref="A51:I51"/>
    <mergeCell ref="A48:I48"/>
    <mergeCell ref="A49:I49"/>
    <mergeCell ref="A46:I46"/>
    <mergeCell ref="A47:I47"/>
    <mergeCell ref="J44:R44"/>
    <mergeCell ref="S44:Y44"/>
    <mergeCell ref="A78:C78"/>
    <mergeCell ref="A79:C79"/>
    <mergeCell ref="A62:I62"/>
    <mergeCell ref="A65:B65"/>
    <mergeCell ref="A59:I59"/>
    <mergeCell ref="A74:B74"/>
    <mergeCell ref="A75:B75"/>
    <mergeCell ref="A67:B67"/>
    <mergeCell ref="A70:B70"/>
    <mergeCell ref="A71:B71"/>
    <mergeCell ref="A72:B72"/>
    <mergeCell ref="A73:B73"/>
    <mergeCell ref="A45:I45"/>
    <mergeCell ref="J45:R45"/>
    <mergeCell ref="S45:Y45"/>
    <mergeCell ref="A56:I56"/>
    <mergeCell ref="A50:I50"/>
    <mergeCell ref="A85:F85"/>
    <mergeCell ref="A93:F93"/>
    <mergeCell ref="A94:F94"/>
    <mergeCell ref="A60:B60"/>
    <mergeCell ref="A96:F96"/>
    <mergeCell ref="A92:F92"/>
    <mergeCell ref="A86:F86"/>
    <mergeCell ref="A90:F90"/>
    <mergeCell ref="A84:F84"/>
    <mergeCell ref="A88:F88"/>
    <mergeCell ref="A89:F89"/>
    <mergeCell ref="A91:F91"/>
    <mergeCell ref="A80:C80"/>
    <mergeCell ref="A81:C81"/>
    <mergeCell ref="A82:C82"/>
    <mergeCell ref="A66:B66"/>
    <mergeCell ref="Y7:Y9"/>
    <mergeCell ref="A44:I44"/>
    <mergeCell ref="A2:Y2"/>
    <mergeCell ref="A3:Y3"/>
    <mergeCell ref="A4:Y4"/>
    <mergeCell ref="A5:Y5"/>
    <mergeCell ref="P7:X7"/>
    <mergeCell ref="T8:T9"/>
    <mergeCell ref="U8:U9"/>
    <mergeCell ref="V8:V9"/>
    <mergeCell ref="W8:X8"/>
  </mergeCells>
  <phoneticPr fontId="75" type="noConversion"/>
  <pageMargins left="0" right="0" top="0.74803149606299213" bottom="0.74803149606299213"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O135"/>
  <sheetViews>
    <sheetView zoomScale="90" zoomScaleNormal="90" workbookViewId="0">
      <pane xSplit="1" ySplit="1" topLeftCell="B115" activePane="bottomRight" state="frozen"/>
      <selection pane="topRight" activeCell="F1" sqref="F1"/>
      <selection pane="bottomLeft" activeCell="A2" sqref="A2"/>
      <selection pane="bottomRight" activeCell="C1" sqref="C1:D1"/>
    </sheetView>
  </sheetViews>
  <sheetFormatPr defaultColWidth="9.140625" defaultRowHeight="13.5" x14ac:dyDescent="0.25"/>
  <cols>
    <col min="1" max="1" width="55.28515625" style="18" customWidth="1"/>
    <col min="2" max="2" width="14.28515625" style="449" bestFit="1" customWidth="1"/>
    <col min="3" max="3" width="15.42578125" style="449" bestFit="1" customWidth="1"/>
    <col min="4" max="4" width="19.5703125" style="449" customWidth="1"/>
    <col min="5" max="5" width="2.5703125" style="463" customWidth="1"/>
    <col min="6" max="6" width="55.28515625" style="18" customWidth="1"/>
    <col min="7" max="9" width="19.5703125" style="449" customWidth="1"/>
    <col min="10" max="10" width="2.5703125" style="463" customWidth="1"/>
    <col min="11" max="11" width="55.28515625" style="18" customWidth="1"/>
    <col min="12" max="14" width="19.5703125" style="449" customWidth="1"/>
    <col min="15" max="15" width="2.5703125" style="463" customWidth="1"/>
    <col min="16" max="16384" width="9.140625" style="4"/>
  </cols>
  <sheetData>
    <row r="1" spans="1:15" ht="158.25" customHeight="1" x14ac:dyDescent="0.2">
      <c r="A1" s="420" t="s">
        <v>0</v>
      </c>
      <c r="B1" s="209" t="s">
        <v>1</v>
      </c>
      <c r="C1" s="286" t="s">
        <v>872</v>
      </c>
      <c r="D1" s="286" t="s">
        <v>365</v>
      </c>
      <c r="E1" s="452"/>
      <c r="F1" s="420" t="s">
        <v>0</v>
      </c>
      <c r="G1" s="209" t="s">
        <v>2</v>
      </c>
      <c r="H1" s="286" t="s">
        <v>868</v>
      </c>
      <c r="I1" s="286" t="s">
        <v>365</v>
      </c>
      <c r="J1" s="452"/>
      <c r="K1" s="420" t="s">
        <v>0</v>
      </c>
      <c r="L1" s="209" t="s">
        <v>568</v>
      </c>
      <c r="M1" s="286" t="s">
        <v>869</v>
      </c>
      <c r="N1" s="286" t="s">
        <v>365</v>
      </c>
      <c r="O1" s="452"/>
    </row>
    <row r="2" spans="1:15" ht="20.25" x14ac:dyDescent="0.3">
      <c r="A2" s="421" t="s">
        <v>5</v>
      </c>
      <c r="B2" s="422"/>
      <c r="C2" s="422"/>
      <c r="D2" s="467"/>
      <c r="E2" s="453"/>
      <c r="F2" s="421" t="s">
        <v>5</v>
      </c>
      <c r="G2" s="422"/>
      <c r="H2" s="422"/>
      <c r="I2" s="467"/>
      <c r="J2" s="453"/>
      <c r="K2" s="421" t="s">
        <v>5</v>
      </c>
      <c r="L2" s="422"/>
      <c r="M2" s="422"/>
      <c r="N2" s="467"/>
      <c r="O2" s="453"/>
    </row>
    <row r="3" spans="1:15" ht="27.75" x14ac:dyDescent="0.3">
      <c r="A3" s="8" t="s">
        <v>282</v>
      </c>
      <c r="B3" s="465">
        <f>'[2]66,05,701 cancel e stamp TRIBUT'!I114</f>
        <v>2800</v>
      </c>
      <c r="C3" s="428"/>
      <c r="D3" s="86"/>
      <c r="E3" s="455"/>
      <c r="F3" s="8" t="s">
        <v>282</v>
      </c>
      <c r="G3" s="465">
        <f>'[2]66,05,701 cancel e stamp TRIBUT'!I124</f>
        <v>2800</v>
      </c>
      <c r="H3" s="428"/>
      <c r="I3" s="86"/>
      <c r="J3" s="455"/>
      <c r="K3" s="8" t="s">
        <v>282</v>
      </c>
      <c r="L3" s="465">
        <f>'[2]66,05,701 cancel e stamp TRIBUT'!I134</f>
        <v>2800</v>
      </c>
      <c r="M3" s="428"/>
      <c r="N3" s="86"/>
      <c r="O3" s="455"/>
    </row>
    <row r="4" spans="1:15" ht="16.5" x14ac:dyDescent="0.3">
      <c r="A4" s="8" t="s">
        <v>283</v>
      </c>
      <c r="B4" s="465">
        <f>'[2]66,05,702 ACQ.BENI&lt;MIL.TRIBUTI'!I82</f>
        <v>500</v>
      </c>
      <c r="C4" s="430"/>
      <c r="D4" s="467"/>
      <c r="E4" s="455"/>
      <c r="F4" s="8" t="s">
        <v>283</v>
      </c>
      <c r="G4" s="465">
        <f>'[2]66,05,702 ACQ.BENI&lt;MIL.TRIBUTI'!I92</f>
        <v>500</v>
      </c>
      <c r="H4" s="430"/>
      <c r="I4" s="467"/>
      <c r="J4" s="455"/>
      <c r="K4" s="8" t="s">
        <v>283</v>
      </c>
      <c r="L4" s="465">
        <f>'[2]66,05,702 ACQ.BENI&lt;MIL.TRIBUTI'!I102</f>
        <v>500</v>
      </c>
      <c r="M4" s="430"/>
      <c r="N4" s="467"/>
      <c r="O4" s="455"/>
    </row>
    <row r="5" spans="1:15" ht="16.5" x14ac:dyDescent="0.3">
      <c r="A5" s="8" t="s">
        <v>284</v>
      </c>
      <c r="B5" s="465">
        <f>'[2]66,05,705 PRODOTTI DI CONS.TRIB'!I72</f>
        <v>0</v>
      </c>
      <c r="C5" s="465">
        <f>SUM(B3:B5)</f>
        <v>3300</v>
      </c>
      <c r="D5" s="467" t="s">
        <v>870</v>
      </c>
      <c r="E5" s="455"/>
      <c r="F5" s="8" t="s">
        <v>284</v>
      </c>
      <c r="G5" s="465">
        <f>'[2]66,05,705 PRODOTTI DI CONS.TRIB'!I82</f>
        <v>0</v>
      </c>
      <c r="H5" s="465">
        <f>SUM(G3:G5)</f>
        <v>3300</v>
      </c>
      <c r="I5" s="467" t="s">
        <v>870</v>
      </c>
      <c r="J5" s="455"/>
      <c r="K5" s="8" t="s">
        <v>284</v>
      </c>
      <c r="L5" s="465">
        <f>'[2]66,05,705 PRODOTTI DI CONS.TRIB'!I92</f>
        <v>0</v>
      </c>
      <c r="M5" s="465">
        <f>SUM(L3:L5)</f>
        <v>3300</v>
      </c>
      <c r="N5" s="467" t="s">
        <v>870</v>
      </c>
      <c r="O5" s="455"/>
    </row>
    <row r="6" spans="1:15" ht="16.5" x14ac:dyDescent="0.3">
      <c r="A6" s="431"/>
      <c r="B6" s="432"/>
      <c r="C6" s="432"/>
      <c r="D6" s="86"/>
      <c r="E6" s="453"/>
      <c r="F6" s="431"/>
      <c r="G6" s="432"/>
      <c r="H6" s="432"/>
      <c r="I6" s="86"/>
      <c r="J6" s="453"/>
      <c r="K6" s="431"/>
      <c r="L6" s="432"/>
      <c r="M6" s="432"/>
      <c r="N6" s="86"/>
      <c r="O6" s="453"/>
    </row>
    <row r="7" spans="1:15" ht="18.75" x14ac:dyDescent="0.3">
      <c r="A7" s="431"/>
      <c r="B7" s="433"/>
      <c r="C7" s="433"/>
      <c r="D7" s="443"/>
      <c r="E7" s="456"/>
      <c r="F7" s="431"/>
      <c r="G7" s="433"/>
      <c r="H7" s="433"/>
      <c r="I7" s="443"/>
      <c r="J7" s="456"/>
      <c r="K7" s="431"/>
      <c r="L7" s="433"/>
      <c r="M7" s="433"/>
      <c r="N7" s="443"/>
      <c r="O7" s="456"/>
    </row>
    <row r="8" spans="1:15" ht="16.5" x14ac:dyDescent="0.3">
      <c r="A8" s="8" t="s">
        <v>285</v>
      </c>
      <c r="B8" s="428">
        <f>'[2]68,05,701 energ.elett.fontebran'!I142</f>
        <v>17000</v>
      </c>
      <c r="C8" s="428">
        <f>B8</f>
        <v>17000</v>
      </c>
      <c r="D8" s="86" t="s">
        <v>269</v>
      </c>
      <c r="E8" s="455"/>
      <c r="F8" s="8" t="s">
        <v>285</v>
      </c>
      <c r="G8" s="428">
        <f>'[2]68,05,701 energ.elett.fontebran'!I152</f>
        <v>17000</v>
      </c>
      <c r="H8" s="428">
        <f>G8</f>
        <v>17000</v>
      </c>
      <c r="I8" s="86" t="s">
        <v>269</v>
      </c>
      <c r="J8" s="455"/>
      <c r="K8" s="8" t="s">
        <v>285</v>
      </c>
      <c r="L8" s="428">
        <f>'[2]68,05,701 energ.elett.fontebran'!I162</f>
        <v>17000</v>
      </c>
      <c r="M8" s="428">
        <f>L8</f>
        <v>17000</v>
      </c>
      <c r="N8" s="86" t="s">
        <v>269</v>
      </c>
      <c r="O8" s="455"/>
    </row>
    <row r="9" spans="1:15" ht="27.75" x14ac:dyDescent="0.3">
      <c r="A9" s="434" t="s">
        <v>286</v>
      </c>
      <c r="B9" s="435">
        <v>0</v>
      </c>
      <c r="C9" s="435"/>
      <c r="D9" s="86"/>
      <c r="E9" s="457"/>
      <c r="F9" s="434" t="s">
        <v>286</v>
      </c>
      <c r="G9" s="435">
        <v>0</v>
      </c>
      <c r="H9" s="435"/>
      <c r="I9" s="86"/>
      <c r="J9" s="457"/>
      <c r="K9" s="434" t="s">
        <v>286</v>
      </c>
      <c r="L9" s="435">
        <v>0</v>
      </c>
      <c r="M9" s="435"/>
      <c r="N9" s="86"/>
      <c r="O9" s="457"/>
    </row>
    <row r="10" spans="1:15" ht="16.5" x14ac:dyDescent="0.3">
      <c r="A10" s="8" t="s">
        <v>287</v>
      </c>
      <c r="B10" s="428">
        <f>'[2]68,05,705 vigilanza tributi'!I108</f>
        <v>960</v>
      </c>
      <c r="C10" s="428">
        <f>B10</f>
        <v>960</v>
      </c>
      <c r="D10" s="86" t="s">
        <v>269</v>
      </c>
      <c r="E10" s="455"/>
      <c r="F10" s="8" t="s">
        <v>287</v>
      </c>
      <c r="G10" s="428">
        <f>'[2]68,05,705 vigilanza tributi'!I118</f>
        <v>960</v>
      </c>
      <c r="H10" s="428">
        <f>G10</f>
        <v>960</v>
      </c>
      <c r="I10" s="86" t="s">
        <v>269</v>
      </c>
      <c r="J10" s="455"/>
      <c r="K10" s="8" t="s">
        <v>287</v>
      </c>
      <c r="L10" s="428">
        <f>'[2]68,05,705 vigilanza tributi'!I128</f>
        <v>960</v>
      </c>
      <c r="M10" s="428">
        <f>L10</f>
        <v>960</v>
      </c>
      <c r="N10" s="86" t="s">
        <v>269</v>
      </c>
      <c r="O10" s="455"/>
    </row>
    <row r="11" spans="1:15" ht="33" customHeight="1" x14ac:dyDescent="0.3">
      <c r="A11" s="8" t="s">
        <v>288</v>
      </c>
      <c r="B11" s="428">
        <f>'[2]68,05,713 canone licen.uso soft'!I154</f>
        <v>7500</v>
      </c>
      <c r="C11" s="428">
        <f>B11</f>
        <v>7500</v>
      </c>
      <c r="D11" s="86" t="s">
        <v>279</v>
      </c>
      <c r="E11" s="455"/>
      <c r="F11" s="8" t="s">
        <v>288</v>
      </c>
      <c r="G11" s="428">
        <f>'[2]68,05,713 canone licen.uso soft'!I164</f>
        <v>7500</v>
      </c>
      <c r="H11" s="428">
        <f>G11</f>
        <v>7500</v>
      </c>
      <c r="I11" s="86" t="s">
        <v>279</v>
      </c>
      <c r="J11" s="455"/>
      <c r="K11" s="8" t="s">
        <v>288</v>
      </c>
      <c r="L11" s="428">
        <f>'[2]68,05,713 canone licen.uso soft'!I174</f>
        <v>7500</v>
      </c>
      <c r="M11" s="428">
        <f>L11</f>
        <v>7500</v>
      </c>
      <c r="N11" s="86" t="s">
        <v>279</v>
      </c>
      <c r="O11" s="455"/>
    </row>
    <row r="12" spans="1:15" ht="33" customHeight="1" x14ac:dyDescent="0.3">
      <c r="A12" s="8"/>
      <c r="B12" s="428"/>
      <c r="C12" s="428"/>
      <c r="D12" s="86"/>
      <c r="E12" s="455"/>
      <c r="F12" s="8"/>
      <c r="G12" s="428"/>
      <c r="H12" s="428"/>
      <c r="I12" s="86"/>
      <c r="J12" s="455"/>
      <c r="K12" s="8"/>
      <c r="L12" s="428"/>
      <c r="M12" s="428"/>
      <c r="N12" s="86"/>
      <c r="O12" s="455"/>
    </row>
    <row r="13" spans="1:15" s="16" customFormat="1" ht="16.5" x14ac:dyDescent="0.3">
      <c r="A13" s="53" t="s">
        <v>289</v>
      </c>
      <c r="B13" s="214">
        <f>'[2]68,05,720 spese serv.imu tribut'!I73</f>
        <v>620</v>
      </c>
      <c r="C13" s="214">
        <f>B13</f>
        <v>620</v>
      </c>
      <c r="D13" s="86" t="s">
        <v>870</v>
      </c>
      <c r="E13" s="459"/>
      <c r="F13" s="53" t="s">
        <v>289</v>
      </c>
      <c r="G13" s="214">
        <f>'[2]68,05,720 spese serv.imu tribut'!I83</f>
        <v>620</v>
      </c>
      <c r="H13" s="214">
        <f>G13</f>
        <v>620</v>
      </c>
      <c r="I13" s="86" t="s">
        <v>870</v>
      </c>
      <c r="J13" s="459"/>
      <c r="K13" s="53" t="s">
        <v>289</v>
      </c>
      <c r="L13" s="214">
        <f>'[2]68,05,720 spese serv.imu tribut'!I93</f>
        <v>620</v>
      </c>
      <c r="M13" s="214">
        <f>L13</f>
        <v>620</v>
      </c>
      <c r="N13" s="86" t="s">
        <v>870</v>
      </c>
      <c r="O13" s="459"/>
    </row>
    <row r="14" spans="1:15" s="16" customFormat="1" ht="16.5" x14ac:dyDescent="0.3">
      <c r="A14" s="53"/>
      <c r="B14" s="214"/>
      <c r="C14" s="214"/>
      <c r="D14" s="86"/>
      <c r="E14" s="459"/>
      <c r="F14" s="53"/>
      <c r="G14" s="214"/>
      <c r="H14" s="214"/>
      <c r="I14" s="86"/>
      <c r="J14" s="459"/>
      <c r="K14" s="53"/>
      <c r="L14" s="214"/>
      <c r="M14" s="214"/>
      <c r="N14" s="86"/>
      <c r="O14" s="459"/>
    </row>
    <row r="15" spans="1:15" s="16" customFormat="1" ht="16.5" x14ac:dyDescent="0.3">
      <c r="A15" s="53" t="s">
        <v>290</v>
      </c>
      <c r="B15" s="347">
        <f>'[2]68,05,725 LEGALI NOTARILI TRIBU'!I79</f>
        <v>8000</v>
      </c>
      <c r="C15" s="214"/>
      <c r="D15" s="86"/>
      <c r="E15" s="459"/>
      <c r="F15" s="53" t="s">
        <v>290</v>
      </c>
      <c r="G15" s="347">
        <f>'[2]68,05,725 LEGALI NOTARILI TRIBU'!I89</f>
        <v>8000</v>
      </c>
      <c r="H15" s="214"/>
      <c r="I15" s="86"/>
      <c r="J15" s="459"/>
      <c r="K15" s="53" t="s">
        <v>290</v>
      </c>
      <c r="L15" s="347">
        <f>'[2]68,05,725 LEGALI NOTARILI TRIBU'!I99</f>
        <v>8000</v>
      </c>
      <c r="M15" s="214"/>
      <c r="N15" s="86"/>
      <c r="O15" s="459"/>
    </row>
    <row r="16" spans="1:15" s="3" customFormat="1" ht="16.5" x14ac:dyDescent="0.3">
      <c r="A16" s="8" t="s">
        <v>336</v>
      </c>
      <c r="B16" s="465">
        <v>5713.18</v>
      </c>
      <c r="C16" s="465">
        <f>SUM(B15:B16)</f>
        <v>13713.18</v>
      </c>
      <c r="D16" s="86" t="s">
        <v>870</v>
      </c>
      <c r="E16" s="428"/>
      <c r="F16" s="8" t="s">
        <v>336</v>
      </c>
      <c r="G16" s="465">
        <f>B16</f>
        <v>5713.18</v>
      </c>
      <c r="H16" s="465">
        <f>SUM(G15:G16)</f>
        <v>13713.18</v>
      </c>
      <c r="I16" s="86" t="s">
        <v>870</v>
      </c>
      <c r="J16" s="428"/>
      <c r="K16" s="8" t="s">
        <v>336</v>
      </c>
      <c r="L16" s="465">
        <f>G16</f>
        <v>5713.18</v>
      </c>
      <c r="M16" s="465">
        <f>SUM(L15:L16)</f>
        <v>13713.18</v>
      </c>
      <c r="N16" s="86" t="s">
        <v>870</v>
      </c>
      <c r="O16" s="428"/>
    </row>
    <row r="17" spans="1:15" s="3" customFormat="1" ht="16.5" x14ac:dyDescent="0.3">
      <c r="A17" s="8"/>
      <c r="B17" s="428"/>
      <c r="C17" s="428"/>
      <c r="D17" s="86"/>
      <c r="E17" s="428"/>
      <c r="F17" s="8"/>
      <c r="G17" s="428"/>
      <c r="H17" s="428"/>
      <c r="I17" s="86"/>
      <c r="J17" s="428"/>
      <c r="K17" s="8"/>
      <c r="L17" s="428"/>
      <c r="M17" s="428"/>
      <c r="N17" s="86"/>
      <c r="O17" s="428"/>
    </row>
    <row r="18" spans="1:15" ht="34.9" customHeight="1" x14ac:dyDescent="0.3">
      <c r="A18" s="276" t="s">
        <v>291</v>
      </c>
      <c r="B18" s="437">
        <v>0</v>
      </c>
      <c r="C18" s="437"/>
      <c r="D18" s="86"/>
      <c r="E18" s="458"/>
      <c r="F18" s="276" t="s">
        <v>291</v>
      </c>
      <c r="G18" s="437">
        <v>0</v>
      </c>
      <c r="H18" s="437"/>
      <c r="I18" s="86"/>
      <c r="J18" s="458"/>
      <c r="K18" s="276" t="s">
        <v>291</v>
      </c>
      <c r="L18" s="437">
        <v>0</v>
      </c>
      <c r="M18" s="437"/>
      <c r="N18" s="86"/>
      <c r="O18" s="458"/>
    </row>
    <row r="19" spans="1:15" ht="34.9" customHeight="1" x14ac:dyDescent="0.3">
      <c r="A19" s="276"/>
      <c r="B19" s="437"/>
      <c r="C19" s="437"/>
      <c r="D19" s="86"/>
      <c r="E19" s="458"/>
      <c r="F19" s="276"/>
      <c r="G19" s="437"/>
      <c r="H19" s="437"/>
      <c r="I19" s="86"/>
      <c r="J19" s="458"/>
      <c r="K19" s="276"/>
      <c r="L19" s="437"/>
      <c r="M19" s="437"/>
      <c r="N19" s="86"/>
      <c r="O19" s="458"/>
    </row>
    <row r="20" spans="1:15" s="3" customFormat="1" ht="16.5" x14ac:dyDescent="0.3">
      <c r="A20" s="8" t="s">
        <v>292</v>
      </c>
      <c r="B20" s="428">
        <f>'[2]68,05,766 cont.ass.imp.ele.trib'!I113</f>
        <v>3350</v>
      </c>
      <c r="C20" s="428">
        <f>B20</f>
        <v>3350</v>
      </c>
      <c r="D20" s="86" t="s">
        <v>269</v>
      </c>
      <c r="E20" s="455"/>
      <c r="F20" s="8" t="s">
        <v>292</v>
      </c>
      <c r="G20" s="428">
        <f>'[2]68,05,766 cont.ass.imp.ele.trib'!I123</f>
        <v>3350</v>
      </c>
      <c r="H20" s="428">
        <f>G20</f>
        <v>3350</v>
      </c>
      <c r="I20" s="86" t="s">
        <v>269</v>
      </c>
      <c r="J20" s="455"/>
      <c r="K20" s="8" t="s">
        <v>292</v>
      </c>
      <c r="L20" s="428">
        <f>'[2]68,05,766 cont.ass.imp.ele.trib'!I133</f>
        <v>3350</v>
      </c>
      <c r="M20" s="428">
        <f>L20</f>
        <v>3350</v>
      </c>
      <c r="N20" s="86" t="s">
        <v>269</v>
      </c>
      <c r="O20" s="455"/>
    </row>
    <row r="21" spans="1:15" ht="16.5" x14ac:dyDescent="0.3">
      <c r="A21" s="8" t="s">
        <v>293</v>
      </c>
      <c r="B21" s="428">
        <f>'[2]68,05,767 cont.assis.antinc.tri'!I117</f>
        <v>1600</v>
      </c>
      <c r="C21" s="428">
        <f>B21</f>
        <v>1600</v>
      </c>
      <c r="D21" s="86" t="s">
        <v>269</v>
      </c>
      <c r="E21" s="455"/>
      <c r="F21" s="8" t="s">
        <v>293</v>
      </c>
      <c r="G21" s="428">
        <f>'[2]68,05,767 cont.assis.antinc.tri'!I127</f>
        <v>1600</v>
      </c>
      <c r="H21" s="428">
        <f>G21</f>
        <v>1600</v>
      </c>
      <c r="I21" s="86" t="s">
        <v>269</v>
      </c>
      <c r="J21" s="455"/>
      <c r="K21" s="8" t="s">
        <v>293</v>
      </c>
      <c r="L21" s="428">
        <f>'[2]68,05,767 cont.assis.antinc.tri'!I137</f>
        <v>1600</v>
      </c>
      <c r="M21" s="428">
        <f>L21</f>
        <v>1600</v>
      </c>
      <c r="N21" s="86" t="s">
        <v>269</v>
      </c>
      <c r="O21" s="455"/>
    </row>
    <row r="22" spans="1:15" ht="16.5" x14ac:dyDescent="0.3">
      <c r="A22" s="8" t="s">
        <v>294</v>
      </c>
      <c r="B22" s="428">
        <f>'[2]68,05,773 contr.ass.ups tributi'!I81</f>
        <v>850</v>
      </c>
      <c r="C22" s="428">
        <f>B22</f>
        <v>850</v>
      </c>
      <c r="D22" s="86" t="s">
        <v>4</v>
      </c>
      <c r="E22" s="455"/>
      <c r="F22" s="8" t="s">
        <v>294</v>
      </c>
      <c r="G22" s="428">
        <f>'[2]68,05,773 contr.ass.ups tributi'!I91</f>
        <v>850</v>
      </c>
      <c r="H22" s="428">
        <f>G22</f>
        <v>850</v>
      </c>
      <c r="I22" s="86" t="s">
        <v>4</v>
      </c>
      <c r="J22" s="455"/>
      <c r="K22" s="8" t="s">
        <v>294</v>
      </c>
      <c r="L22" s="428">
        <f>'[2]68,05,773 contr.ass.ups tributi'!I101</f>
        <v>850</v>
      </c>
      <c r="M22" s="428">
        <f>L22</f>
        <v>850</v>
      </c>
      <c r="N22" s="86" t="s">
        <v>4</v>
      </c>
      <c r="O22" s="455"/>
    </row>
    <row r="23" spans="1:15" ht="27.75" x14ac:dyDescent="0.3">
      <c r="A23" s="8" t="s">
        <v>295</v>
      </c>
      <c r="B23" s="428">
        <f>'[2]68,05,783 CONTR.ASS.TELEMACO'!I73</f>
        <v>2500</v>
      </c>
      <c r="C23" s="428">
        <f>B23</f>
        <v>2500</v>
      </c>
      <c r="D23" s="86" t="s">
        <v>870</v>
      </c>
      <c r="E23" s="455"/>
      <c r="F23" s="8" t="s">
        <v>295</v>
      </c>
      <c r="G23" s="428">
        <f>'[2]68,05,783 CONTR.ASS.TELEMACO'!I83</f>
        <v>2500</v>
      </c>
      <c r="H23" s="428">
        <f>G23</f>
        <v>2500</v>
      </c>
      <c r="I23" s="86" t="s">
        <v>870</v>
      </c>
      <c r="J23" s="455"/>
      <c r="K23" s="8" t="s">
        <v>295</v>
      </c>
      <c r="L23" s="428">
        <f>'[2]68,05,783 CONTR.ASS.TELEMACO'!I93</f>
        <v>2500</v>
      </c>
      <c r="M23" s="428">
        <f>L23</f>
        <v>2500</v>
      </c>
      <c r="N23" s="86" t="s">
        <v>870</v>
      </c>
      <c r="O23" s="455"/>
    </row>
    <row r="24" spans="1:15" ht="27.75" x14ac:dyDescent="0.3">
      <c r="A24" s="8" t="s">
        <v>296</v>
      </c>
      <c r="B24" s="428">
        <f>'[2]68,05,785 CONTR.ASS.ALLAR-TELE.'!I73</f>
        <v>2000</v>
      </c>
      <c r="C24" s="428">
        <f>B24</f>
        <v>2000</v>
      </c>
      <c r="D24" s="86" t="s">
        <v>279</v>
      </c>
      <c r="E24" s="455"/>
      <c r="F24" s="8" t="s">
        <v>296</v>
      </c>
      <c r="G24" s="428">
        <f>'[2]68,05,785 CONTR.ASS.ALLAR-TELE.'!I83</f>
        <v>2000</v>
      </c>
      <c r="H24" s="428">
        <f>G24</f>
        <v>2000</v>
      </c>
      <c r="I24" s="86" t="s">
        <v>279</v>
      </c>
      <c r="J24" s="455"/>
      <c r="K24" s="8" t="s">
        <v>296</v>
      </c>
      <c r="L24" s="428">
        <f>'[2]68,05,785 CONTR.ASS.ALLAR-TELE.'!I93</f>
        <v>2000</v>
      </c>
      <c r="M24" s="428">
        <f>L24</f>
        <v>2000</v>
      </c>
      <c r="N24" s="86" t="s">
        <v>279</v>
      </c>
      <c r="O24" s="455"/>
    </row>
    <row r="25" spans="1:15" ht="16.5" x14ac:dyDescent="0.3">
      <c r="A25" s="8"/>
      <c r="B25" s="428"/>
      <c r="C25" s="428"/>
      <c r="D25" s="86"/>
      <c r="E25" s="455"/>
      <c r="F25" s="8"/>
      <c r="G25" s="428"/>
      <c r="H25" s="428"/>
      <c r="I25" s="86"/>
      <c r="J25" s="455"/>
      <c r="K25" s="8"/>
      <c r="L25" s="428"/>
      <c r="M25" s="428"/>
      <c r="N25" s="86"/>
      <c r="O25" s="455"/>
    </row>
    <row r="26" spans="1:15" s="16" customFormat="1" ht="16.5" x14ac:dyDescent="0.3">
      <c r="A26" s="53" t="s">
        <v>297</v>
      </c>
      <c r="B26" s="347">
        <f>'[2]68,05,794 contr.ass.municipia'!I82</f>
        <v>22650</v>
      </c>
      <c r="C26" s="214"/>
      <c r="D26" s="86"/>
      <c r="E26" s="459"/>
      <c r="F26" s="53" t="s">
        <v>297</v>
      </c>
      <c r="G26" s="347">
        <f>'[2]68,05,794 contr.ass.municipia'!I92</f>
        <v>22650</v>
      </c>
      <c r="H26" s="214"/>
      <c r="I26" s="86"/>
      <c r="J26" s="459"/>
      <c r="K26" s="53" t="s">
        <v>297</v>
      </c>
      <c r="L26" s="347">
        <f>'[2]68,05,794 contr.ass.municipia'!I102</f>
        <v>22650</v>
      </c>
      <c r="M26" s="214"/>
      <c r="N26" s="86"/>
      <c r="O26" s="459"/>
    </row>
    <row r="27" spans="1:15" s="16" customFormat="1" ht="22.15" customHeight="1" x14ac:dyDescent="0.3">
      <c r="A27" s="53" t="s">
        <v>299</v>
      </c>
      <c r="B27" s="347">
        <f>'[2]68,05,796 contr.ass.connectis'!I79</f>
        <v>3750</v>
      </c>
      <c r="C27" s="214"/>
      <c r="D27" s="86"/>
      <c r="E27" s="459"/>
      <c r="F27" s="53" t="s">
        <v>299</v>
      </c>
      <c r="G27" s="347">
        <f>'[2]68,05,796 contr.ass.connectis'!I89</f>
        <v>3750</v>
      </c>
      <c r="H27" s="214"/>
      <c r="I27" s="86"/>
      <c r="J27" s="459"/>
      <c r="K27" s="53" t="s">
        <v>299</v>
      </c>
      <c r="L27" s="347">
        <f>'[2]68,05,796 contr.ass.connectis'!I99</f>
        <v>3750</v>
      </c>
      <c r="M27" s="214"/>
      <c r="N27" s="86"/>
      <c r="O27" s="459"/>
    </row>
    <row r="28" spans="1:15" s="16" customFormat="1" ht="26.45" customHeight="1" x14ac:dyDescent="0.3">
      <c r="A28" s="8" t="s">
        <v>311</v>
      </c>
      <c r="B28" s="347">
        <v>0</v>
      </c>
      <c r="C28" s="214"/>
      <c r="D28" s="86"/>
      <c r="E28" s="459"/>
      <c r="F28" s="8" t="s">
        <v>311</v>
      </c>
      <c r="G28" s="347">
        <v>0</v>
      </c>
      <c r="H28" s="214"/>
      <c r="I28" s="86"/>
      <c r="J28" s="459"/>
      <c r="K28" s="8" t="s">
        <v>311</v>
      </c>
      <c r="L28" s="347">
        <v>0</v>
      </c>
      <c r="M28" s="214"/>
      <c r="N28" s="86"/>
      <c r="O28" s="459"/>
    </row>
    <row r="29" spans="1:15" s="16" customFormat="1" ht="43.15" customHeight="1" x14ac:dyDescent="0.25">
      <c r="A29" s="8" t="s">
        <v>325</v>
      </c>
      <c r="B29" s="470">
        <f>'[2]68,05,795 serv.a supp.municipia'!I88</f>
        <v>30000</v>
      </c>
      <c r="C29" s="466"/>
      <c r="D29" s="468"/>
      <c r="E29" s="469"/>
      <c r="F29" s="8" t="s">
        <v>325</v>
      </c>
      <c r="G29" s="470">
        <f>'[2]68,05,795 serv.a supp.municipia'!I98</f>
        <v>30000</v>
      </c>
      <c r="H29" s="466"/>
      <c r="I29" s="468"/>
      <c r="J29" s="469"/>
      <c r="K29" s="8" t="s">
        <v>325</v>
      </c>
      <c r="L29" s="470">
        <f>'[2]68,05,795 serv.a supp.municipia'!I108</f>
        <v>30000</v>
      </c>
      <c r="M29" s="466"/>
      <c r="N29" s="468"/>
      <c r="O29" s="469"/>
    </row>
    <row r="30" spans="1:15" s="16" customFormat="1" ht="16.5" x14ac:dyDescent="0.3">
      <c r="A30" s="8" t="s">
        <v>326</v>
      </c>
      <c r="B30" s="347">
        <v>0</v>
      </c>
      <c r="C30" s="214"/>
      <c r="D30" s="86"/>
      <c r="E30" s="459"/>
      <c r="F30" s="8" t="s">
        <v>326</v>
      </c>
      <c r="G30" s="347">
        <v>0</v>
      </c>
      <c r="H30" s="214"/>
      <c r="I30" s="86"/>
      <c r="J30" s="459"/>
      <c r="K30" s="8" t="s">
        <v>326</v>
      </c>
      <c r="L30" s="347">
        <v>0</v>
      </c>
      <c r="M30" s="214"/>
      <c r="N30" s="86"/>
      <c r="O30" s="459"/>
    </row>
    <row r="31" spans="1:15" s="15" customFormat="1" ht="16.5" x14ac:dyDescent="0.3">
      <c r="A31" s="8" t="s">
        <v>312</v>
      </c>
      <c r="B31" s="347">
        <f>'[2]68,05,753 serv.support.c.studi'!I52</f>
        <v>69750</v>
      </c>
      <c r="C31" s="214"/>
      <c r="D31" s="86"/>
      <c r="E31" s="459"/>
      <c r="F31" s="8" t="s">
        <v>312</v>
      </c>
      <c r="G31" s="347">
        <f>'[2]68,05,753 serv.support.c.studi'!I62</f>
        <v>69750</v>
      </c>
      <c r="H31" s="214"/>
      <c r="I31" s="86"/>
      <c r="J31" s="459"/>
      <c r="K31" s="8" t="s">
        <v>312</v>
      </c>
      <c r="L31" s="347">
        <f>'[2]68,05,753 serv.support.c.studi'!I72</f>
        <v>69750</v>
      </c>
      <c r="M31" s="214"/>
      <c r="N31" s="86"/>
      <c r="O31" s="459"/>
    </row>
    <row r="32" spans="1:15" s="15" customFormat="1" ht="16.5" x14ac:dyDescent="0.3">
      <c r="A32" s="14" t="s">
        <v>327</v>
      </c>
      <c r="B32" s="347">
        <f>'[2]68,05,798 serv.supp.risko'!I120</f>
        <v>69500</v>
      </c>
      <c r="C32" s="347">
        <f>SUM(B26:B32)</f>
        <v>195650</v>
      </c>
      <c r="D32" s="86" t="s">
        <v>870</v>
      </c>
      <c r="E32" s="459"/>
      <c r="F32" s="14" t="s">
        <v>327</v>
      </c>
      <c r="G32" s="347">
        <f>'[2]68,05,798 serv.supp.risko'!I130</f>
        <v>69500</v>
      </c>
      <c r="H32" s="347">
        <f>SUM(G26:G32)</f>
        <v>195650</v>
      </c>
      <c r="I32" s="86" t="s">
        <v>870</v>
      </c>
      <c r="J32" s="459"/>
      <c r="K32" s="14" t="s">
        <v>327</v>
      </c>
      <c r="L32" s="347">
        <f>'[2]68,05,798 serv.supp.risko'!I140</f>
        <v>69500</v>
      </c>
      <c r="M32" s="347">
        <f>SUM(L26:L32)</f>
        <v>195650</v>
      </c>
      <c r="N32" s="86" t="s">
        <v>870</v>
      </c>
      <c r="O32" s="459"/>
    </row>
    <row r="33" spans="1:15" ht="16.5" x14ac:dyDescent="0.3">
      <c r="A33" s="276"/>
      <c r="B33" s="437"/>
      <c r="C33" s="437"/>
      <c r="D33" s="86"/>
      <c r="E33" s="458"/>
      <c r="F33" s="276"/>
      <c r="G33" s="437"/>
      <c r="H33" s="437"/>
      <c r="I33" s="86"/>
      <c r="J33" s="458"/>
      <c r="K33" s="276"/>
      <c r="L33" s="437"/>
      <c r="M33" s="437"/>
      <c r="N33" s="86"/>
      <c r="O33" s="458"/>
    </row>
    <row r="34" spans="1:15" s="3" customFormat="1" ht="35.25" customHeight="1" x14ac:dyDescent="0.3">
      <c r="A34" s="429" t="s">
        <v>298</v>
      </c>
      <c r="B34" s="430">
        <f>'[2]68,05,754 elab.buste paga tribu'!I102</f>
        <v>5500</v>
      </c>
      <c r="C34" s="430">
        <f>B34</f>
        <v>5500</v>
      </c>
      <c r="D34" s="467" t="s">
        <v>657</v>
      </c>
      <c r="E34" s="455"/>
      <c r="F34" s="429" t="s">
        <v>298</v>
      </c>
      <c r="G34" s="430">
        <f>'[2]68,05,754 elab.buste paga tribu'!I112</f>
        <v>5500</v>
      </c>
      <c r="H34" s="430">
        <f>G34</f>
        <v>5500</v>
      </c>
      <c r="I34" s="467" t="s">
        <v>657</v>
      </c>
      <c r="J34" s="455"/>
      <c r="K34" s="429" t="s">
        <v>298</v>
      </c>
      <c r="L34" s="430">
        <f>'[2]68,05,754 elab.buste paga tribu'!I122</f>
        <v>5500</v>
      </c>
      <c r="M34" s="430">
        <f>L34</f>
        <v>5500</v>
      </c>
      <c r="N34" s="467" t="s">
        <v>657</v>
      </c>
      <c r="O34" s="455"/>
    </row>
    <row r="35" spans="1:15" s="3" customFormat="1" ht="35.25" customHeight="1" x14ac:dyDescent="0.3">
      <c r="A35" s="429"/>
      <c r="B35" s="430"/>
      <c r="C35" s="430"/>
      <c r="D35" s="467"/>
      <c r="E35" s="455"/>
      <c r="F35" s="429"/>
      <c r="G35" s="430"/>
      <c r="H35" s="430"/>
      <c r="I35" s="467"/>
      <c r="J35" s="455"/>
      <c r="K35" s="429"/>
      <c r="L35" s="430"/>
      <c r="M35" s="430"/>
      <c r="N35" s="467"/>
      <c r="O35" s="455"/>
    </row>
    <row r="36" spans="1:15" ht="31.5" customHeight="1" x14ac:dyDescent="0.3">
      <c r="A36" s="8" t="s">
        <v>300</v>
      </c>
      <c r="B36" s="428">
        <f>'[2]68,05,799 CANONE TRIEN.CONTENZI'!I76</f>
        <v>130</v>
      </c>
      <c r="C36" s="428">
        <f>B36</f>
        <v>130</v>
      </c>
      <c r="D36" s="86" t="s">
        <v>870</v>
      </c>
      <c r="E36" s="455"/>
      <c r="F36" s="8" t="s">
        <v>300</v>
      </c>
      <c r="G36" s="428">
        <f>'[2]68,05,799 CANONE TRIEN.CONTENZI'!I86</f>
        <v>130</v>
      </c>
      <c r="H36" s="428">
        <f>G36</f>
        <v>130</v>
      </c>
      <c r="I36" s="86" t="s">
        <v>870</v>
      </c>
      <c r="J36" s="455"/>
      <c r="K36" s="8" t="s">
        <v>300</v>
      </c>
      <c r="L36" s="428">
        <f>'[2]68,05,799 CANONE TRIEN.CONTENZI'!I96</f>
        <v>130</v>
      </c>
      <c r="M36" s="428">
        <f>L36</f>
        <v>130</v>
      </c>
      <c r="N36" s="86" t="s">
        <v>870</v>
      </c>
      <c r="O36" s="455"/>
    </row>
    <row r="37" spans="1:15" s="16" customFormat="1" ht="16.5" x14ac:dyDescent="0.3">
      <c r="A37" s="8" t="s">
        <v>301</v>
      </c>
      <c r="B37" s="214">
        <v>0</v>
      </c>
      <c r="C37" s="214"/>
      <c r="D37" s="86"/>
      <c r="E37" s="459"/>
      <c r="F37" s="8" t="s">
        <v>301</v>
      </c>
      <c r="G37" s="214">
        <v>0</v>
      </c>
      <c r="H37" s="214"/>
      <c r="I37" s="86"/>
      <c r="J37" s="459"/>
      <c r="K37" s="8" t="s">
        <v>301</v>
      </c>
      <c r="L37" s="214">
        <v>0</v>
      </c>
      <c r="M37" s="214"/>
      <c r="N37" s="86"/>
      <c r="O37" s="459"/>
    </row>
    <row r="38" spans="1:15" s="16" customFormat="1" ht="27.75" x14ac:dyDescent="0.3">
      <c r="A38" s="8" t="s">
        <v>303</v>
      </c>
      <c r="B38" s="347">
        <f>'[2]68,05,733 serv.pulizia fontebra'!I148</f>
        <v>14200</v>
      </c>
      <c r="C38" s="214"/>
      <c r="D38" s="86"/>
      <c r="E38" s="459"/>
      <c r="F38" s="8" t="s">
        <v>303</v>
      </c>
      <c r="G38" s="347">
        <f>'[2]68,05,733 serv.pulizia fontebra'!I158</f>
        <v>14200</v>
      </c>
      <c r="H38" s="214"/>
      <c r="I38" s="86"/>
      <c r="J38" s="459"/>
      <c r="K38" s="8" t="s">
        <v>303</v>
      </c>
      <c r="L38" s="347">
        <f>'[2]68,05,733 serv.pulizia fontebra'!I168</f>
        <v>14200</v>
      </c>
      <c r="M38" s="214"/>
      <c r="N38" s="86"/>
      <c r="O38" s="459"/>
    </row>
    <row r="39" spans="1:15" s="16" customFormat="1" ht="27.75" customHeight="1" x14ac:dyDescent="0.3">
      <c r="A39" s="8" t="s">
        <v>304</v>
      </c>
      <c r="B39" s="347">
        <v>0</v>
      </c>
      <c r="C39" s="347">
        <f>SUM(B38:B39)</f>
        <v>14200</v>
      </c>
      <c r="D39" s="86" t="s">
        <v>269</v>
      </c>
      <c r="E39" s="459"/>
      <c r="F39" s="8" t="s">
        <v>304</v>
      </c>
      <c r="G39" s="347">
        <v>0</v>
      </c>
      <c r="H39" s="347">
        <f>SUM(G38:G39)</f>
        <v>14200</v>
      </c>
      <c r="I39" s="86" t="s">
        <v>269</v>
      </c>
      <c r="J39" s="459"/>
      <c r="K39" s="8" t="s">
        <v>304</v>
      </c>
      <c r="L39" s="347">
        <v>0</v>
      </c>
      <c r="M39" s="347">
        <f>SUM(L38:L39)</f>
        <v>14200</v>
      </c>
      <c r="N39" s="86" t="s">
        <v>269</v>
      </c>
      <c r="O39" s="459"/>
    </row>
    <row r="40" spans="1:15" s="16" customFormat="1" ht="16.5" x14ac:dyDescent="0.3">
      <c r="A40" s="8" t="s">
        <v>306</v>
      </c>
      <c r="B40" s="438">
        <v>0</v>
      </c>
      <c r="C40" s="438"/>
      <c r="D40" s="467"/>
      <c r="E40" s="459"/>
      <c r="F40" s="8" t="s">
        <v>306</v>
      </c>
      <c r="G40" s="438">
        <v>0</v>
      </c>
      <c r="H40" s="438"/>
      <c r="I40" s="467"/>
      <c r="J40" s="459"/>
      <c r="K40" s="8" t="s">
        <v>306</v>
      </c>
      <c r="L40" s="438">
        <v>0</v>
      </c>
      <c r="M40" s="438"/>
      <c r="N40" s="467"/>
      <c r="O40" s="459"/>
    </row>
    <row r="41" spans="1:15" s="16" customFormat="1" ht="16.5" x14ac:dyDescent="0.3">
      <c r="A41" s="8"/>
      <c r="B41" s="438"/>
      <c r="C41" s="438"/>
      <c r="D41" s="467"/>
      <c r="E41" s="459"/>
      <c r="F41" s="8"/>
      <c r="G41" s="438"/>
      <c r="H41" s="438"/>
      <c r="I41" s="467"/>
      <c r="J41" s="459"/>
      <c r="K41" s="8"/>
      <c r="L41" s="438"/>
      <c r="M41" s="438"/>
      <c r="N41" s="467"/>
      <c r="O41" s="459"/>
    </row>
    <row r="42" spans="1:15" s="15" customFormat="1" ht="16.5" x14ac:dyDescent="0.3">
      <c r="A42" s="14" t="s">
        <v>307</v>
      </c>
      <c r="B42" s="474">
        <f>'[2]68,05,508 oneri e spese bancari'!I497</f>
        <v>500</v>
      </c>
      <c r="C42" s="426"/>
      <c r="D42" s="443"/>
      <c r="E42" s="472"/>
      <c r="F42" s="14" t="s">
        <v>307</v>
      </c>
      <c r="G42" s="474">
        <f>'[2]68,05,508 oneri e spese bancari'!I507</f>
        <v>500</v>
      </c>
      <c r="H42" s="426"/>
      <c r="I42" s="443"/>
      <c r="J42" s="472"/>
      <c r="K42" s="14" t="s">
        <v>307</v>
      </c>
      <c r="L42" s="426">
        <f>'[2]68,05,508 oneri e spese bancari'!I517</f>
        <v>500</v>
      </c>
      <c r="M42" s="426"/>
      <c r="N42" s="443"/>
      <c r="O42" s="472"/>
    </row>
    <row r="43" spans="1:15" s="15" customFormat="1" ht="16.5" x14ac:dyDescent="0.3">
      <c r="A43" s="14" t="s">
        <v>308</v>
      </c>
      <c r="B43" s="474">
        <f>'[2]68,05,726 ONERI E SPESE BANC.TR'!I58</f>
        <v>0</v>
      </c>
      <c r="C43" s="426"/>
      <c r="D43" s="443"/>
      <c r="E43" s="472"/>
      <c r="F43" s="14" t="s">
        <v>308</v>
      </c>
      <c r="G43" s="474">
        <f>'[2]68,05,726 ONERI E SPESE BANC.TR'!I68</f>
        <v>0</v>
      </c>
      <c r="H43" s="426"/>
      <c r="I43" s="443"/>
      <c r="J43" s="472"/>
      <c r="K43" s="14" t="s">
        <v>308</v>
      </c>
      <c r="L43" s="426">
        <f>'[2]68,05,726 ONERI E SPESE BANC.TR'!I78</f>
        <v>0</v>
      </c>
      <c r="M43" s="426"/>
      <c r="N43" s="443"/>
      <c r="O43" s="472"/>
    </row>
    <row r="44" spans="1:15" s="16" customFormat="1" ht="16.5" x14ac:dyDescent="0.3">
      <c r="A44" s="8" t="s">
        <v>309</v>
      </c>
      <c r="B44" s="347">
        <f>'[2]68,05,707 commis.sdd mps'!I85</f>
        <v>2600</v>
      </c>
      <c r="C44" s="347">
        <f>SUM(B42:B44)</f>
        <v>3100</v>
      </c>
      <c r="D44" s="86" t="s">
        <v>657</v>
      </c>
      <c r="E44" s="459"/>
      <c r="F44" s="8" t="s">
        <v>309</v>
      </c>
      <c r="G44" s="347">
        <f>'[2]68,05,707 commis.sdd mps'!I95</f>
        <v>2600</v>
      </c>
      <c r="H44" s="347">
        <f>SUM(G42:G44)</f>
        <v>3100</v>
      </c>
      <c r="I44" s="86" t="s">
        <v>657</v>
      </c>
      <c r="J44" s="459"/>
      <c r="K44" s="8" t="s">
        <v>309</v>
      </c>
      <c r="L44" s="214">
        <f>'[2]68,05,707 commis.sdd mps'!I105</f>
        <v>2600</v>
      </c>
      <c r="M44" s="347">
        <f>SUM(L42:L44)</f>
        <v>3100</v>
      </c>
      <c r="N44" s="86" t="s">
        <v>657</v>
      </c>
      <c r="O44" s="459"/>
    </row>
    <row r="45" spans="1:15" s="16" customFormat="1" ht="16.5" x14ac:dyDescent="0.3">
      <c r="A45" s="8"/>
      <c r="B45" s="214"/>
      <c r="C45" s="214"/>
      <c r="D45" s="86"/>
      <c r="E45" s="459"/>
      <c r="F45" s="8"/>
      <c r="G45" s="214"/>
      <c r="H45" s="214"/>
      <c r="I45" s="86"/>
      <c r="J45" s="459"/>
      <c r="K45" s="8"/>
      <c r="L45" s="214"/>
      <c r="M45" s="214"/>
      <c r="N45" s="86"/>
      <c r="O45" s="459"/>
    </row>
    <row r="46" spans="1:15" s="16" customFormat="1" ht="16.5" x14ac:dyDescent="0.3">
      <c r="A46" s="8" t="s">
        <v>310</v>
      </c>
      <c r="B46" s="214">
        <f>'[2]68,05,728 spe.formaz.tributi'!I91</f>
        <v>1500</v>
      </c>
      <c r="C46" s="214">
        <f>B46</f>
        <v>1500</v>
      </c>
      <c r="D46" s="86" t="s">
        <v>870</v>
      </c>
      <c r="E46" s="459"/>
      <c r="F46" s="8" t="s">
        <v>310</v>
      </c>
      <c r="G46" s="214">
        <f>'[2]68,05,728 spe.formaz.tributi'!I101</f>
        <v>1500</v>
      </c>
      <c r="H46" s="214">
        <f>G46</f>
        <v>1500</v>
      </c>
      <c r="I46" s="86" t="s">
        <v>870</v>
      </c>
      <c r="J46" s="459"/>
      <c r="K46" s="8" t="s">
        <v>310</v>
      </c>
      <c r="L46" s="214">
        <f>'[2]68,05,728 spe.formaz.tributi'!I111</f>
        <v>1500</v>
      </c>
      <c r="M46" s="214">
        <f>L46</f>
        <v>1500</v>
      </c>
      <c r="N46" s="86" t="s">
        <v>870</v>
      </c>
      <c r="O46" s="459"/>
    </row>
    <row r="47" spans="1:15" s="16" customFormat="1" ht="16.5" x14ac:dyDescent="0.3">
      <c r="A47" s="8"/>
      <c r="B47" s="214"/>
      <c r="C47" s="214"/>
      <c r="D47" s="86"/>
      <c r="E47" s="459"/>
      <c r="F47" s="8"/>
      <c r="G47" s="214"/>
      <c r="H47" s="214"/>
      <c r="I47" s="86"/>
      <c r="J47" s="459"/>
      <c r="K47" s="8"/>
      <c r="L47" s="214"/>
      <c r="M47" s="214"/>
      <c r="N47" s="86"/>
      <c r="O47" s="459"/>
    </row>
    <row r="48" spans="1:15" s="15" customFormat="1" ht="16.5" x14ac:dyDescent="0.3">
      <c r="A48" s="8" t="s">
        <v>313</v>
      </c>
      <c r="B48" s="347">
        <f>'[2]68,05,721 visite med trib'!I73</f>
        <v>600</v>
      </c>
      <c r="C48" s="214"/>
      <c r="D48" s="86"/>
      <c r="E48" s="459"/>
      <c r="F48" s="8" t="s">
        <v>313</v>
      </c>
      <c r="G48" s="347">
        <f>'[2]68,05,721 visite med trib'!I83</f>
        <v>600</v>
      </c>
      <c r="H48" s="214"/>
      <c r="I48" s="86"/>
      <c r="J48" s="459"/>
      <c r="K48" s="8" t="s">
        <v>313</v>
      </c>
      <c r="L48" s="347">
        <f>'[2]68,05,721 visite med trib'!I93</f>
        <v>600</v>
      </c>
      <c r="M48" s="214"/>
      <c r="N48" s="86"/>
      <c r="O48" s="459"/>
    </row>
    <row r="49" spans="1:15" s="15" customFormat="1" ht="16.5" x14ac:dyDescent="0.3">
      <c r="A49" s="8" t="s">
        <v>356</v>
      </c>
      <c r="B49" s="347">
        <v>0</v>
      </c>
      <c r="C49" s="214"/>
      <c r="D49" s="86"/>
      <c r="E49" s="214"/>
      <c r="F49" s="8" t="s">
        <v>356</v>
      </c>
      <c r="G49" s="347">
        <f>B49</f>
        <v>0</v>
      </c>
      <c r="H49" s="214"/>
      <c r="I49" s="86"/>
      <c r="J49" s="214"/>
      <c r="K49" s="8" t="s">
        <v>356</v>
      </c>
      <c r="L49" s="347">
        <f t="shared" ref="L49" si="0">G49</f>
        <v>0</v>
      </c>
      <c r="M49" s="214"/>
      <c r="N49" s="86"/>
      <c r="O49" s="214"/>
    </row>
    <row r="50" spans="1:15" s="3" customFormat="1" ht="16.5" x14ac:dyDescent="0.3">
      <c r="A50" s="8" t="s">
        <v>339</v>
      </c>
      <c r="B50" s="465">
        <v>780</v>
      </c>
      <c r="C50" s="465">
        <f>SUM(B48:B50)</f>
        <v>1380</v>
      </c>
      <c r="D50" s="86" t="s">
        <v>657</v>
      </c>
      <c r="E50" s="428"/>
      <c r="F50" s="8" t="s">
        <v>339</v>
      </c>
      <c r="G50" s="465">
        <f>B50</f>
        <v>780</v>
      </c>
      <c r="H50" s="465">
        <f>SUM(G48:G50)</f>
        <v>1380</v>
      </c>
      <c r="I50" s="86" t="s">
        <v>657</v>
      </c>
      <c r="J50" s="428"/>
      <c r="K50" s="8" t="s">
        <v>339</v>
      </c>
      <c r="L50" s="465">
        <f>G50</f>
        <v>780</v>
      </c>
      <c r="M50" s="465">
        <f>SUM(L48:L50)</f>
        <v>1380</v>
      </c>
      <c r="N50" s="86" t="s">
        <v>657</v>
      </c>
      <c r="O50" s="428"/>
    </row>
    <row r="51" spans="1:15" s="3" customFormat="1" ht="16.5" x14ac:dyDescent="0.3">
      <c r="A51" s="8"/>
      <c r="B51" s="428"/>
      <c r="C51" s="428"/>
      <c r="D51" s="86"/>
      <c r="E51" s="428"/>
      <c r="F51" s="8"/>
      <c r="G51" s="428"/>
      <c r="H51" s="428"/>
      <c r="I51" s="86"/>
      <c r="J51" s="428"/>
      <c r="K51" s="8"/>
      <c r="L51" s="428"/>
      <c r="M51" s="428"/>
      <c r="N51" s="86"/>
      <c r="O51" s="428"/>
    </row>
    <row r="52" spans="1:15" s="16" customFormat="1" ht="16.5" x14ac:dyDescent="0.3">
      <c r="A52" s="8" t="s">
        <v>314</v>
      </c>
      <c r="B52" s="214">
        <f>'[2]68,05,724 buoni pasto'!I117</f>
        <v>26599</v>
      </c>
      <c r="C52" s="214">
        <f>B52</f>
        <v>26599</v>
      </c>
      <c r="D52" s="86" t="s">
        <v>657</v>
      </c>
      <c r="E52" s="459"/>
      <c r="F52" s="8" t="s">
        <v>314</v>
      </c>
      <c r="G52" s="214">
        <f>'[2]68,05,724 buoni pasto'!I127</f>
        <v>26599</v>
      </c>
      <c r="H52" s="214">
        <f>G52</f>
        <v>26599</v>
      </c>
      <c r="I52" s="86" t="s">
        <v>657</v>
      </c>
      <c r="J52" s="459"/>
      <c r="K52" s="8" t="s">
        <v>314</v>
      </c>
      <c r="L52" s="214">
        <f>'[2]68,05,724 buoni pasto'!I137</f>
        <v>26599</v>
      </c>
      <c r="M52" s="214">
        <f>L52</f>
        <v>26599</v>
      </c>
      <c r="N52" s="86" t="s">
        <v>657</v>
      </c>
      <c r="O52" s="459"/>
    </row>
    <row r="53" spans="1:15" ht="40.9" customHeight="1" x14ac:dyDescent="0.3">
      <c r="A53" s="8" t="s">
        <v>316</v>
      </c>
      <c r="B53" s="428">
        <f>'[2]68,05,787 sp.varie docum.tribut'!I136</f>
        <v>600</v>
      </c>
      <c r="C53" s="428">
        <f>B53</f>
        <v>600</v>
      </c>
      <c r="D53" s="86" t="s">
        <v>657</v>
      </c>
      <c r="E53" s="455"/>
      <c r="F53" s="8" t="s">
        <v>316</v>
      </c>
      <c r="G53" s="428">
        <f>'[2]68,05,787 sp.varie docum.tribut'!I146</f>
        <v>600</v>
      </c>
      <c r="H53" s="428">
        <f>G53</f>
        <v>600</v>
      </c>
      <c r="I53" s="86" t="s">
        <v>657</v>
      </c>
      <c r="J53" s="455"/>
      <c r="K53" s="8" t="s">
        <v>316</v>
      </c>
      <c r="L53" s="428">
        <f>'[2]68,05,787 sp.varie docum.tribut'!I156</f>
        <v>600</v>
      </c>
      <c r="M53" s="428">
        <f>L53</f>
        <v>600</v>
      </c>
      <c r="N53" s="86" t="s">
        <v>657</v>
      </c>
      <c r="O53" s="455"/>
    </row>
    <row r="54" spans="1:15" ht="49.15" customHeight="1" x14ac:dyDescent="0.3">
      <c r="A54" s="8"/>
      <c r="B54" s="428"/>
      <c r="C54" s="428"/>
      <c r="D54" s="86"/>
      <c r="E54" s="455"/>
      <c r="F54" s="8"/>
      <c r="G54" s="428"/>
      <c r="H54" s="428"/>
      <c r="I54" s="86"/>
      <c r="J54" s="455"/>
      <c r="K54" s="8"/>
      <c r="L54" s="428"/>
      <c r="M54" s="428"/>
      <c r="N54" s="86"/>
      <c r="O54" s="455"/>
    </row>
    <row r="55" spans="1:15" ht="31.5" customHeight="1" x14ac:dyDescent="0.3">
      <c r="A55" s="8" t="s">
        <v>318</v>
      </c>
      <c r="B55" s="465">
        <f>'[2]68,05,790 SERVIZI INIPEC INFOCA'!I89</f>
        <v>4000</v>
      </c>
      <c r="C55" s="428"/>
      <c r="D55" s="86"/>
      <c r="E55" s="455"/>
      <c r="F55" s="8" t="s">
        <v>318</v>
      </c>
      <c r="G55" s="465">
        <f>'[2]68,05,790 SERVIZI INIPEC INFOCA'!I99</f>
        <v>4000</v>
      </c>
      <c r="H55" s="428"/>
      <c r="I55" s="86"/>
      <c r="J55" s="455"/>
      <c r="K55" s="8" t="s">
        <v>318</v>
      </c>
      <c r="L55" s="465">
        <f>'[2]68,05,790 SERVIZI INIPEC INFOCA'!I109</f>
        <v>4000</v>
      </c>
      <c r="M55" s="428"/>
      <c r="N55" s="86"/>
      <c r="O55" s="455"/>
    </row>
    <row r="56" spans="1:15" ht="27.75" x14ac:dyDescent="0.3">
      <c r="A56" s="53" t="s">
        <v>319</v>
      </c>
      <c r="B56" s="473">
        <f>'[2]68,05,791 serv.not.atti.giud.TR'!I130</f>
        <v>97000</v>
      </c>
      <c r="C56" s="422"/>
      <c r="D56" s="467"/>
      <c r="E56" s="453"/>
      <c r="F56" s="53" t="s">
        <v>319</v>
      </c>
      <c r="G56" s="473">
        <f>'[2]68,05,791 serv.not.atti.giud.TR'!I140</f>
        <v>97000</v>
      </c>
      <c r="H56" s="422"/>
      <c r="I56" s="467"/>
      <c r="J56" s="453"/>
      <c r="K56" s="53" t="s">
        <v>319</v>
      </c>
      <c r="L56" s="473">
        <f>'[2]68,05,791 serv.not.atti.giud.TR'!I150</f>
        <v>97000</v>
      </c>
      <c r="M56" s="422"/>
      <c r="N56" s="467"/>
      <c r="O56" s="453"/>
    </row>
    <row r="57" spans="1:15" ht="16.5" x14ac:dyDescent="0.3">
      <c r="A57" s="53" t="s">
        <v>320</v>
      </c>
      <c r="B57" s="473">
        <f>'[2]68,05,711 serv.spedizioneSNEM '!I177</f>
        <v>14700</v>
      </c>
      <c r="C57" s="432"/>
      <c r="D57" s="86"/>
      <c r="E57" s="453"/>
      <c r="F57" s="53" t="s">
        <v>320</v>
      </c>
      <c r="G57" s="473">
        <f>'[2]68,05,711 serv.spedizioneSNEM '!I187</f>
        <v>14700</v>
      </c>
      <c r="H57" s="432"/>
      <c r="I57" s="86"/>
      <c r="J57" s="453"/>
      <c r="K57" s="53" t="s">
        <v>320</v>
      </c>
      <c r="L57" s="473">
        <f>'[2]68,05,711 serv.spedizioneSNEM '!I197</f>
        <v>14700</v>
      </c>
      <c r="M57" s="432"/>
      <c r="N57" s="86"/>
      <c r="O57" s="453"/>
    </row>
    <row r="58" spans="1:15" ht="19.5" customHeight="1" x14ac:dyDescent="0.3">
      <c r="A58" s="475" t="s">
        <v>321</v>
      </c>
      <c r="B58" s="473">
        <f>'[2]68,05,793 serv.sped.nexive'!I140</f>
        <v>89000</v>
      </c>
      <c r="C58" s="422"/>
      <c r="D58" s="467"/>
      <c r="E58" s="453"/>
      <c r="F58" s="475" t="s">
        <v>321</v>
      </c>
      <c r="G58" s="473">
        <f>'[2]68,05,793 serv.sped.nexive'!I150</f>
        <v>89000</v>
      </c>
      <c r="H58" s="422"/>
      <c r="I58" s="467"/>
      <c r="J58" s="453"/>
      <c r="K58" s="475" t="s">
        <v>321</v>
      </c>
      <c r="L58" s="473">
        <f>'[2]68,05,793 serv.sped.nexive'!I160</f>
        <v>89000</v>
      </c>
      <c r="M58" s="422"/>
      <c r="N58" s="467"/>
      <c r="O58" s="453"/>
    </row>
    <row r="59" spans="1:15" ht="16.5" x14ac:dyDescent="0.3">
      <c r="A59" s="475" t="s">
        <v>322</v>
      </c>
      <c r="B59" s="465">
        <f>'[2]68,05,751serv.postal.hub'!I141</f>
        <v>28000</v>
      </c>
      <c r="C59" s="428"/>
      <c r="D59" s="86"/>
      <c r="E59" s="455"/>
      <c r="F59" s="475" t="s">
        <v>322</v>
      </c>
      <c r="G59" s="465">
        <f>'[2]68,05,751serv.postal.hub'!I151</f>
        <v>28000</v>
      </c>
      <c r="H59" s="428"/>
      <c r="I59" s="86"/>
      <c r="J59" s="455"/>
      <c r="K59" s="475" t="s">
        <v>322</v>
      </c>
      <c r="L59" s="465">
        <f>'[2]68,05,751serv.postal.hub'!I161</f>
        <v>28000</v>
      </c>
      <c r="M59" s="428"/>
      <c r="N59" s="86"/>
      <c r="O59" s="455"/>
    </row>
    <row r="60" spans="1:15" ht="22.5" customHeight="1" x14ac:dyDescent="0.3">
      <c r="A60" s="8" t="s">
        <v>323</v>
      </c>
      <c r="B60" s="465">
        <f>'[2]68,05,788 spese postali tributi'!H97</f>
        <v>780</v>
      </c>
      <c r="C60" s="428"/>
      <c r="D60" s="86"/>
      <c r="E60" s="455"/>
      <c r="F60" s="8" t="s">
        <v>323</v>
      </c>
      <c r="G60" s="465">
        <f>'[2]68,05,788 spese postali tributi'!H107</f>
        <v>780</v>
      </c>
      <c r="H60" s="428"/>
      <c r="I60" s="86"/>
      <c r="J60" s="455"/>
      <c r="K60" s="8" t="s">
        <v>323</v>
      </c>
      <c r="L60" s="465">
        <f>'[2]68,05,788 spese postali tributi'!H117</f>
        <v>780</v>
      </c>
      <c r="M60" s="428"/>
      <c r="N60" s="86"/>
      <c r="O60" s="455"/>
    </row>
    <row r="61" spans="1:15" ht="55.5" customHeight="1" x14ac:dyDescent="0.3">
      <c r="A61" s="53" t="s">
        <v>850</v>
      </c>
      <c r="B61" s="473">
        <f>'[2]68,05,704 EASY BASIC POSTE'!I171</f>
        <v>3700</v>
      </c>
      <c r="C61" s="432"/>
      <c r="D61" s="86"/>
      <c r="E61" s="453"/>
      <c r="F61" s="53" t="s">
        <v>850</v>
      </c>
      <c r="G61" s="473">
        <f>'[2]68,05,704 EASY BASIC POSTE'!I181</f>
        <v>3700</v>
      </c>
      <c r="H61" s="432"/>
      <c r="I61" s="86"/>
      <c r="J61" s="453"/>
      <c r="K61" s="53" t="s">
        <v>850</v>
      </c>
      <c r="L61" s="473">
        <f>'[2]68,05,704 EASY BASIC POSTE'!I191</f>
        <v>3700</v>
      </c>
      <c r="M61" s="432"/>
      <c r="N61" s="86"/>
      <c r="O61" s="453"/>
    </row>
    <row r="62" spans="1:15" ht="27.75" x14ac:dyDescent="0.3">
      <c r="A62" s="53" t="s">
        <v>324</v>
      </c>
      <c r="B62" s="465">
        <f>'[2]68,05,706 spese notif.accert'!I223</f>
        <v>4200</v>
      </c>
      <c r="C62" s="428"/>
      <c r="D62" s="86"/>
      <c r="E62" s="455"/>
      <c r="F62" s="53" t="s">
        <v>324</v>
      </c>
      <c r="G62" s="465">
        <f>'[2]68,05,706 spese notif.accert'!I233</f>
        <v>4200</v>
      </c>
      <c r="H62" s="428"/>
      <c r="I62" s="86"/>
      <c r="J62" s="455"/>
      <c r="K62" s="53" t="s">
        <v>324</v>
      </c>
      <c r="L62" s="465">
        <f>'[2]68,05,706 spese notif.accert'!I243</f>
        <v>4200</v>
      </c>
      <c r="M62" s="428"/>
      <c r="N62" s="86"/>
      <c r="O62" s="455"/>
    </row>
    <row r="63" spans="1:15" s="16" customFormat="1" ht="16.5" x14ac:dyDescent="0.3">
      <c r="A63" s="53" t="s">
        <v>305</v>
      </c>
      <c r="B63" s="347">
        <f>'[2]68,05,723 SERV PICK-UP POSTE'!I73</f>
        <v>130</v>
      </c>
      <c r="C63" s="214"/>
      <c r="D63" s="86"/>
      <c r="E63" s="459"/>
      <c r="F63" s="53" t="s">
        <v>305</v>
      </c>
      <c r="G63" s="347">
        <f>'[2]68,05,723 SERV PICK-UP POSTE'!I83</f>
        <v>130</v>
      </c>
      <c r="H63" s="214"/>
      <c r="I63" s="86"/>
      <c r="J63" s="459"/>
      <c r="K63" s="53" t="s">
        <v>305</v>
      </c>
      <c r="L63" s="347">
        <f>'[2]68,05,723 SERV PICK-UP POSTE'!I93</f>
        <v>130</v>
      </c>
      <c r="M63" s="214"/>
      <c r="N63" s="86"/>
      <c r="O63" s="459"/>
    </row>
    <row r="64" spans="1:15" s="16" customFormat="1" ht="16.5" x14ac:dyDescent="0.3">
      <c r="A64" s="53"/>
      <c r="B64" s="347"/>
      <c r="C64" s="347">
        <f>SUM(B55:B64)</f>
        <v>241510</v>
      </c>
      <c r="D64" s="86" t="s">
        <v>870</v>
      </c>
      <c r="E64" s="459"/>
      <c r="F64" s="53"/>
      <c r="G64" s="214"/>
      <c r="H64" s="347">
        <f>SUM(G55:G64)</f>
        <v>241510</v>
      </c>
      <c r="I64" s="86" t="s">
        <v>870</v>
      </c>
      <c r="J64" s="459"/>
      <c r="K64" s="53"/>
      <c r="L64" s="347"/>
      <c r="M64" s="347">
        <f>SUM(L55:L64)</f>
        <v>241510</v>
      </c>
      <c r="N64" s="86" t="s">
        <v>870</v>
      </c>
      <c r="O64" s="459"/>
    </row>
    <row r="65" spans="1:15" s="16" customFormat="1" ht="16.5" x14ac:dyDescent="0.3">
      <c r="A65" s="53"/>
      <c r="B65" s="214"/>
      <c r="C65" s="214"/>
      <c r="D65" s="86"/>
      <c r="E65" s="459"/>
      <c r="F65" s="53"/>
      <c r="G65" s="214"/>
      <c r="H65" s="214"/>
      <c r="I65" s="86"/>
      <c r="J65" s="459"/>
      <c r="K65" s="53"/>
      <c r="L65" s="214"/>
      <c r="M65" s="214"/>
      <c r="N65" s="86"/>
      <c r="O65" s="459"/>
    </row>
    <row r="66" spans="1:15" ht="16.5" x14ac:dyDescent="0.3">
      <c r="A66" s="8" t="s">
        <v>328</v>
      </c>
      <c r="B66" s="428">
        <f>'[2]68,05,709 SP.SERV.PEC MASSIVE'!I83</f>
        <v>2200</v>
      </c>
      <c r="C66" s="428">
        <f>B66</f>
        <v>2200</v>
      </c>
      <c r="D66" s="86" t="s">
        <v>4</v>
      </c>
      <c r="E66" s="455"/>
      <c r="F66" s="8" t="s">
        <v>328</v>
      </c>
      <c r="G66" s="428">
        <f>'[2]68,05,709 SP.SERV.PEC MASSIVE'!I93</f>
        <v>2200</v>
      </c>
      <c r="H66" s="428">
        <f>G66</f>
        <v>2200</v>
      </c>
      <c r="I66" s="86" t="s">
        <v>4</v>
      </c>
      <c r="J66" s="455"/>
      <c r="K66" s="8" t="s">
        <v>328</v>
      </c>
      <c r="L66" s="428">
        <f>'[2]68,05,709 SP.SERV.PEC MASSIVE'!I103</f>
        <v>2200</v>
      </c>
      <c r="M66" s="428">
        <f>L66</f>
        <v>2200</v>
      </c>
      <c r="N66" s="86" t="s">
        <v>4</v>
      </c>
      <c r="O66" s="455"/>
    </row>
    <row r="67" spans="1:15" ht="20.25" x14ac:dyDescent="0.3">
      <c r="A67" s="442" t="s">
        <v>851</v>
      </c>
      <c r="B67" s="427">
        <v>30000</v>
      </c>
      <c r="C67" s="427"/>
      <c r="D67" s="445" t="s">
        <v>658</v>
      </c>
      <c r="E67" s="460"/>
      <c r="F67" s="442" t="s">
        <v>851</v>
      </c>
      <c r="G67" s="427">
        <v>30000</v>
      </c>
      <c r="H67" s="427"/>
      <c r="I67" s="445" t="s">
        <v>658</v>
      </c>
      <c r="J67" s="460"/>
      <c r="K67" s="442" t="s">
        <v>851</v>
      </c>
      <c r="L67" s="427">
        <v>30000</v>
      </c>
      <c r="M67" s="427"/>
      <c r="N67" s="445" t="s">
        <v>658</v>
      </c>
      <c r="O67" s="460"/>
    </row>
    <row r="68" spans="1:15" ht="39" customHeight="1" x14ac:dyDescent="0.3">
      <c r="A68" s="8" t="s">
        <v>329</v>
      </c>
      <c r="B68" s="432">
        <f>'[2]68,05,731 SERVIZIO CALL CENTER'!I104</f>
        <v>25200</v>
      </c>
      <c r="C68" s="432">
        <f>B68</f>
        <v>25200</v>
      </c>
      <c r="D68" s="86" t="s">
        <v>870</v>
      </c>
      <c r="E68" s="453"/>
      <c r="F68" s="8" t="s">
        <v>329</v>
      </c>
      <c r="G68" s="432">
        <f>'[2]68,05,731 SERVIZIO CALL CENTER'!I114</f>
        <v>25200</v>
      </c>
      <c r="H68" s="432">
        <f>G68</f>
        <v>25200</v>
      </c>
      <c r="I68" s="86" t="s">
        <v>870</v>
      </c>
      <c r="J68" s="453"/>
      <c r="K68" s="8" t="s">
        <v>329</v>
      </c>
      <c r="L68" s="432">
        <f>'[2]68,05,731 SERVIZIO CALL CENTER'!I124</f>
        <v>25200</v>
      </c>
      <c r="M68" s="432">
        <f>L68</f>
        <v>25200</v>
      </c>
      <c r="N68" s="86" t="s">
        <v>870</v>
      </c>
      <c r="O68" s="453"/>
    </row>
    <row r="69" spans="1:15" ht="39" customHeight="1" x14ac:dyDescent="0.3">
      <c r="A69" s="8"/>
      <c r="B69" s="432"/>
      <c r="C69" s="432"/>
      <c r="D69" s="86"/>
      <c r="E69" s="453"/>
      <c r="F69" s="8"/>
      <c r="G69" s="432"/>
      <c r="H69" s="432"/>
      <c r="I69" s="86"/>
      <c r="J69" s="453"/>
      <c r="K69" s="8"/>
      <c r="L69" s="432"/>
      <c r="M69" s="432"/>
      <c r="N69" s="86"/>
      <c r="O69" s="453"/>
    </row>
    <row r="70" spans="1:15" ht="54" x14ac:dyDescent="0.25">
      <c r="A70" s="8" t="s">
        <v>330</v>
      </c>
      <c r="B70" s="428">
        <f>'[2]68,05,782 MAN.EX.CON.IM.EL.TRIB'!I74</f>
        <v>5000</v>
      </c>
      <c r="C70" s="428"/>
      <c r="D70" s="477" t="s">
        <v>871</v>
      </c>
      <c r="E70" s="455"/>
      <c r="F70" s="8" t="s">
        <v>330</v>
      </c>
      <c r="G70" s="428">
        <f>'[2]68,05,782 MAN.EX.CON.IM.EL.TRIB'!I84</f>
        <v>5000</v>
      </c>
      <c r="H70" s="428"/>
      <c r="I70" s="477" t="s">
        <v>871</v>
      </c>
      <c r="J70" s="455"/>
      <c r="K70" s="8" t="s">
        <v>330</v>
      </c>
      <c r="L70" s="428">
        <f>'[2]68,05,782 MAN.EX.CON.IM.EL.TRIB'!I94</f>
        <v>5000</v>
      </c>
      <c r="M70" s="428"/>
      <c r="N70" s="477" t="s">
        <v>871</v>
      </c>
      <c r="O70" s="455"/>
    </row>
    <row r="71" spans="1:15" ht="54" x14ac:dyDescent="0.25">
      <c r="A71" s="8" t="s">
        <v>331</v>
      </c>
      <c r="B71" s="428">
        <f>'[2]68,05,777 man.extra cont.antinc'!I79</f>
        <v>0</v>
      </c>
      <c r="C71" s="428"/>
      <c r="D71" s="477" t="s">
        <v>871</v>
      </c>
      <c r="E71" s="455"/>
      <c r="F71" s="8" t="s">
        <v>331</v>
      </c>
      <c r="G71" s="428">
        <f>'[2]68,05,777 man.extra cont.antinc'!I89</f>
        <v>0</v>
      </c>
      <c r="H71" s="428"/>
      <c r="I71" s="477" t="s">
        <v>871</v>
      </c>
      <c r="J71" s="455"/>
      <c r="K71" s="8" t="s">
        <v>331</v>
      </c>
      <c r="L71" s="428">
        <f>'[2]68,05,777 man.extra cont.antinc'!I99</f>
        <v>0</v>
      </c>
      <c r="M71" s="428"/>
      <c r="N71" s="477" t="s">
        <v>871</v>
      </c>
      <c r="O71" s="455"/>
    </row>
    <row r="72" spans="1:15" ht="54" x14ac:dyDescent="0.25">
      <c r="A72" s="8" t="s">
        <v>332</v>
      </c>
      <c r="B72" s="428">
        <f>'[2]68,05,778 man.rete dati tributi'!I74</f>
        <v>0</v>
      </c>
      <c r="C72" s="428"/>
      <c r="D72" s="477" t="s">
        <v>871</v>
      </c>
      <c r="E72" s="455"/>
      <c r="F72" s="8" t="s">
        <v>332</v>
      </c>
      <c r="G72" s="428">
        <f>'[2]68,05,778 man.rete dati tributi'!I84</f>
        <v>0</v>
      </c>
      <c r="H72" s="428"/>
      <c r="I72" s="477" t="s">
        <v>871</v>
      </c>
      <c r="J72" s="455"/>
      <c r="K72" s="8" t="s">
        <v>332</v>
      </c>
      <c r="L72" s="428">
        <f>'[2]68,05,778 man.rete dati tributi'!I94</f>
        <v>0</v>
      </c>
      <c r="M72" s="428"/>
      <c r="N72" s="477" t="s">
        <v>871</v>
      </c>
      <c r="O72" s="455"/>
    </row>
    <row r="73" spans="1:15" ht="54" x14ac:dyDescent="0.25">
      <c r="A73" s="8" t="s">
        <v>333</v>
      </c>
      <c r="B73" s="428">
        <f>'[2]68,05,702 manut.e ripar.fontebr'!I76</f>
        <v>2000</v>
      </c>
      <c r="C73" s="428"/>
      <c r="D73" s="477" t="s">
        <v>871</v>
      </c>
      <c r="E73" s="455"/>
      <c r="F73" s="8" t="s">
        <v>333</v>
      </c>
      <c r="G73" s="428">
        <f>'[2]68,05,702 manut.e ripar.fontebr'!I86</f>
        <v>2000</v>
      </c>
      <c r="H73" s="428"/>
      <c r="I73" s="477" t="s">
        <v>871</v>
      </c>
      <c r="J73" s="455"/>
      <c r="K73" s="8" t="s">
        <v>333</v>
      </c>
      <c r="L73" s="428">
        <f>'[2]68,05,702 manut.e ripar.fontebr'!I96</f>
        <v>2000</v>
      </c>
      <c r="M73" s="428"/>
      <c r="N73" s="477" t="s">
        <v>871</v>
      </c>
      <c r="O73" s="455"/>
    </row>
    <row r="74" spans="1:15" ht="54" x14ac:dyDescent="0.25">
      <c r="A74" s="8" t="s">
        <v>334</v>
      </c>
      <c r="B74" s="428">
        <f>'[2]68,05,784 MANUT.EXTRA CARPEN.TR'!I75</f>
        <v>2500</v>
      </c>
      <c r="C74" s="428"/>
      <c r="D74" s="477" t="s">
        <v>871</v>
      </c>
      <c r="E74" s="455"/>
      <c r="F74" s="8" t="s">
        <v>334</v>
      </c>
      <c r="G74" s="428">
        <f>'[2]68,05,784 MANUT.EXTRA CARPEN.TR'!I85</f>
        <v>2500</v>
      </c>
      <c r="H74" s="428"/>
      <c r="I74" s="477" t="s">
        <v>871</v>
      </c>
      <c r="J74" s="455"/>
      <c r="K74" s="8" t="s">
        <v>334</v>
      </c>
      <c r="L74" s="428">
        <f>'[2]68,05,784 MANUT.EXTRA CARPEN.TR'!I95</f>
        <v>2500</v>
      </c>
      <c r="M74" s="428"/>
      <c r="N74" s="477" t="s">
        <v>871</v>
      </c>
      <c r="O74" s="455"/>
    </row>
    <row r="75" spans="1:15" ht="42.75" customHeight="1" x14ac:dyDescent="0.25">
      <c r="A75" s="276" t="s">
        <v>335</v>
      </c>
      <c r="B75" s="437">
        <v>0</v>
      </c>
      <c r="C75" s="437"/>
      <c r="D75" s="477" t="s">
        <v>871</v>
      </c>
      <c r="E75" s="458"/>
      <c r="F75" s="276" t="s">
        <v>335</v>
      </c>
      <c r="G75" s="437">
        <v>0</v>
      </c>
      <c r="H75" s="437"/>
      <c r="I75" s="477" t="s">
        <v>871</v>
      </c>
      <c r="J75" s="458"/>
      <c r="K75" s="276" t="s">
        <v>335</v>
      </c>
      <c r="L75" s="437">
        <v>0</v>
      </c>
      <c r="M75" s="437"/>
      <c r="N75" s="477" t="s">
        <v>871</v>
      </c>
      <c r="O75" s="458"/>
    </row>
    <row r="76" spans="1:15" ht="32.25" customHeight="1" x14ac:dyDescent="0.3">
      <c r="A76" s="276"/>
      <c r="B76" s="437"/>
      <c r="C76" s="437"/>
      <c r="D76" s="86"/>
      <c r="E76" s="458"/>
      <c r="F76" s="276"/>
      <c r="G76" s="437"/>
      <c r="H76" s="437"/>
      <c r="I76" s="86"/>
      <c r="J76" s="458"/>
      <c r="K76" s="276"/>
      <c r="L76" s="437"/>
      <c r="M76" s="437"/>
      <c r="N76" s="86"/>
      <c r="O76" s="458"/>
    </row>
    <row r="77" spans="1:15" s="3" customFormat="1" ht="16.5" x14ac:dyDescent="0.3">
      <c r="A77" s="8" t="s">
        <v>315</v>
      </c>
      <c r="B77" s="428">
        <v>0</v>
      </c>
      <c r="C77" s="428"/>
      <c r="D77" s="86"/>
      <c r="E77" s="428"/>
      <c r="F77" s="8" t="s">
        <v>315</v>
      </c>
      <c r="G77" s="428">
        <f t="shared" ref="G77:G89" si="1">B77</f>
        <v>0</v>
      </c>
      <c r="H77" s="428"/>
      <c r="I77" s="86"/>
      <c r="J77" s="428"/>
      <c r="K77" s="8" t="s">
        <v>315</v>
      </c>
      <c r="L77" s="428">
        <f>G77</f>
        <v>0</v>
      </c>
      <c r="M77" s="428"/>
      <c r="N77" s="86"/>
      <c r="O77" s="428"/>
    </row>
    <row r="78" spans="1:15" s="3" customFormat="1" ht="16.5" x14ac:dyDescent="0.3">
      <c r="A78" s="8" t="s">
        <v>337</v>
      </c>
      <c r="B78" s="428">
        <v>7500</v>
      </c>
      <c r="C78" s="428"/>
      <c r="D78" s="445" t="s">
        <v>658</v>
      </c>
      <c r="E78" s="428"/>
      <c r="F78" s="8" t="s">
        <v>337</v>
      </c>
      <c r="G78" s="428">
        <f t="shared" si="1"/>
        <v>7500</v>
      </c>
      <c r="H78" s="428"/>
      <c r="I78" s="445" t="s">
        <v>658</v>
      </c>
      <c r="J78" s="428"/>
      <c r="K78" s="8" t="s">
        <v>337</v>
      </c>
      <c r="L78" s="428">
        <f t="shared" ref="L78:L95" si="2">G78</f>
        <v>7500</v>
      </c>
      <c r="M78" s="428"/>
      <c r="N78" s="445" t="s">
        <v>658</v>
      </c>
      <c r="O78" s="428"/>
    </row>
    <row r="79" spans="1:15" s="3" customFormat="1" ht="33" customHeight="1" x14ac:dyDescent="0.3">
      <c r="A79" s="8" t="s">
        <v>852</v>
      </c>
      <c r="B79" s="428">
        <v>8250</v>
      </c>
      <c r="C79" s="428"/>
      <c r="D79" s="445" t="s">
        <v>658</v>
      </c>
      <c r="E79" s="428"/>
      <c r="F79" s="8" t="s">
        <v>852</v>
      </c>
      <c r="G79" s="428">
        <f t="shared" si="1"/>
        <v>8250</v>
      </c>
      <c r="H79" s="428"/>
      <c r="I79" s="445" t="s">
        <v>658</v>
      </c>
      <c r="J79" s="428"/>
      <c r="K79" s="8" t="s">
        <v>852</v>
      </c>
      <c r="L79" s="428">
        <f t="shared" si="2"/>
        <v>8250</v>
      </c>
      <c r="M79" s="428"/>
      <c r="N79" s="445" t="s">
        <v>658</v>
      </c>
      <c r="O79" s="428"/>
    </row>
    <row r="80" spans="1:15" s="3" customFormat="1" ht="16.5" x14ac:dyDescent="0.3">
      <c r="A80" s="8" t="s">
        <v>853</v>
      </c>
      <c r="B80" s="428">
        <v>9420</v>
      </c>
      <c r="C80" s="428"/>
      <c r="D80" s="445" t="s">
        <v>658</v>
      </c>
      <c r="E80" s="428"/>
      <c r="F80" s="8" t="s">
        <v>853</v>
      </c>
      <c r="G80" s="428">
        <f t="shared" si="1"/>
        <v>9420</v>
      </c>
      <c r="H80" s="428"/>
      <c r="I80" s="445" t="s">
        <v>658</v>
      </c>
      <c r="J80" s="428"/>
      <c r="K80" s="8" t="s">
        <v>853</v>
      </c>
      <c r="L80" s="428">
        <f t="shared" si="2"/>
        <v>9420</v>
      </c>
      <c r="M80" s="428"/>
      <c r="N80" s="445" t="s">
        <v>658</v>
      </c>
      <c r="O80" s="428"/>
    </row>
    <row r="81" spans="1:15" s="3" customFormat="1" ht="16.5" x14ac:dyDescent="0.3">
      <c r="A81" s="8" t="s">
        <v>338</v>
      </c>
      <c r="B81" s="428">
        <v>4680</v>
      </c>
      <c r="C81" s="428">
        <f>B81</f>
        <v>4680</v>
      </c>
      <c r="D81" s="86" t="s">
        <v>657</v>
      </c>
      <c r="E81" s="428"/>
      <c r="F81" s="8" t="s">
        <v>338</v>
      </c>
      <c r="G81" s="428">
        <f t="shared" si="1"/>
        <v>4680</v>
      </c>
      <c r="H81" s="428">
        <f>G81</f>
        <v>4680</v>
      </c>
      <c r="I81" s="86" t="s">
        <v>657</v>
      </c>
      <c r="J81" s="428"/>
      <c r="K81" s="8" t="s">
        <v>338</v>
      </c>
      <c r="L81" s="428">
        <f t="shared" si="2"/>
        <v>4680</v>
      </c>
      <c r="M81" s="428">
        <f>L81</f>
        <v>4680</v>
      </c>
      <c r="N81" s="86" t="s">
        <v>657</v>
      </c>
      <c r="O81" s="428"/>
    </row>
    <row r="82" spans="1:15" s="3" customFormat="1" ht="27.75" x14ac:dyDescent="0.3">
      <c r="A82" s="8" t="s">
        <v>854</v>
      </c>
      <c r="B82" s="428">
        <v>0</v>
      </c>
      <c r="C82" s="428"/>
      <c r="D82" s="86"/>
      <c r="E82" s="428"/>
      <c r="F82" s="8" t="s">
        <v>854</v>
      </c>
      <c r="G82" s="428">
        <f t="shared" si="1"/>
        <v>0</v>
      </c>
      <c r="H82" s="428"/>
      <c r="I82" s="86"/>
      <c r="J82" s="428"/>
      <c r="K82" s="8" t="s">
        <v>854</v>
      </c>
      <c r="L82" s="428">
        <f>G82</f>
        <v>0</v>
      </c>
      <c r="M82" s="428"/>
      <c r="N82" s="86"/>
      <c r="O82" s="428"/>
    </row>
    <row r="83" spans="1:15" s="3" customFormat="1" ht="27.75" x14ac:dyDescent="0.3">
      <c r="A83" s="8" t="s">
        <v>340</v>
      </c>
      <c r="B83" s="428">
        <v>2600</v>
      </c>
      <c r="C83" s="428">
        <f>B83</f>
        <v>2600</v>
      </c>
      <c r="D83" s="86" t="s">
        <v>657</v>
      </c>
      <c r="E83" s="428"/>
      <c r="F83" s="8" t="s">
        <v>340</v>
      </c>
      <c r="G83" s="428">
        <f t="shared" si="1"/>
        <v>2600</v>
      </c>
      <c r="H83" s="428">
        <f>G83</f>
        <v>2600</v>
      </c>
      <c r="I83" s="86" t="s">
        <v>657</v>
      </c>
      <c r="J83" s="428"/>
      <c r="K83" s="8" t="s">
        <v>340</v>
      </c>
      <c r="L83" s="428">
        <f t="shared" si="2"/>
        <v>2600</v>
      </c>
      <c r="M83" s="428">
        <f>L83</f>
        <v>2600</v>
      </c>
      <c r="N83" s="86" t="s">
        <v>657</v>
      </c>
      <c r="O83" s="428"/>
    </row>
    <row r="84" spans="1:15" s="3" customFormat="1" ht="16.5" x14ac:dyDescent="0.3">
      <c r="A84" s="8" t="s">
        <v>341</v>
      </c>
      <c r="B84" s="428">
        <v>0</v>
      </c>
      <c r="C84" s="428"/>
      <c r="D84" s="86"/>
      <c r="E84" s="428"/>
      <c r="F84" s="8" t="s">
        <v>341</v>
      </c>
      <c r="G84" s="428">
        <f t="shared" si="1"/>
        <v>0</v>
      </c>
      <c r="H84" s="428"/>
      <c r="I84" s="86"/>
      <c r="J84" s="428"/>
      <c r="K84" s="8" t="s">
        <v>341</v>
      </c>
      <c r="L84" s="428">
        <f t="shared" si="2"/>
        <v>0</v>
      </c>
      <c r="M84" s="428"/>
      <c r="N84" s="86"/>
      <c r="O84" s="428"/>
    </row>
    <row r="85" spans="1:15" s="3" customFormat="1" ht="16.5" x14ac:dyDescent="0.3">
      <c r="A85" s="8" t="s">
        <v>342</v>
      </c>
      <c r="B85" s="428">
        <v>4640</v>
      </c>
      <c r="C85" s="428">
        <f>B85</f>
        <v>4640</v>
      </c>
      <c r="D85" s="86" t="s">
        <v>657</v>
      </c>
      <c r="E85" s="428"/>
      <c r="F85" s="8" t="s">
        <v>342</v>
      </c>
      <c r="G85" s="428">
        <f t="shared" si="1"/>
        <v>4640</v>
      </c>
      <c r="H85" s="428">
        <f>G85</f>
        <v>4640</v>
      </c>
      <c r="I85" s="86" t="s">
        <v>657</v>
      </c>
      <c r="J85" s="428"/>
      <c r="K85" s="8" t="s">
        <v>342</v>
      </c>
      <c r="L85" s="428">
        <f t="shared" si="2"/>
        <v>4640</v>
      </c>
      <c r="M85" s="428">
        <f>L85</f>
        <v>4640</v>
      </c>
      <c r="N85" s="86" t="s">
        <v>657</v>
      </c>
      <c r="O85" s="428"/>
    </row>
    <row r="86" spans="1:15" s="3" customFormat="1" ht="27.75" x14ac:dyDescent="0.3">
      <c r="A86" s="8" t="s">
        <v>343</v>
      </c>
      <c r="B86" s="428">
        <v>6240</v>
      </c>
      <c r="C86" s="428">
        <f>B86</f>
        <v>6240</v>
      </c>
      <c r="D86" s="86" t="s">
        <v>657</v>
      </c>
      <c r="E86" s="428"/>
      <c r="F86" s="8" t="s">
        <v>343</v>
      </c>
      <c r="G86" s="428">
        <f t="shared" si="1"/>
        <v>6240</v>
      </c>
      <c r="H86" s="428">
        <f>G86</f>
        <v>6240</v>
      </c>
      <c r="I86" s="86" t="s">
        <v>657</v>
      </c>
      <c r="J86" s="428"/>
      <c r="K86" s="8" t="s">
        <v>343</v>
      </c>
      <c r="L86" s="428">
        <f t="shared" si="2"/>
        <v>6240</v>
      </c>
      <c r="M86" s="428">
        <f>L86</f>
        <v>6240</v>
      </c>
      <c r="N86" s="86" t="s">
        <v>657</v>
      </c>
      <c r="O86" s="428"/>
    </row>
    <row r="87" spans="1:15" s="3" customFormat="1" ht="16.5" x14ac:dyDescent="0.3">
      <c r="A87" s="8" t="s">
        <v>344</v>
      </c>
      <c r="B87" s="428">
        <v>11500</v>
      </c>
      <c r="C87" s="428">
        <f>B87</f>
        <v>11500</v>
      </c>
      <c r="D87" s="86" t="s">
        <v>3</v>
      </c>
      <c r="E87" s="428"/>
      <c r="F87" s="8" t="s">
        <v>344</v>
      </c>
      <c r="G87" s="428">
        <f t="shared" si="1"/>
        <v>11500</v>
      </c>
      <c r="H87" s="428">
        <f>G87</f>
        <v>11500</v>
      </c>
      <c r="I87" s="86" t="s">
        <v>3</v>
      </c>
      <c r="J87" s="428"/>
      <c r="K87" s="8" t="s">
        <v>344</v>
      </c>
      <c r="L87" s="428">
        <f t="shared" si="2"/>
        <v>11500</v>
      </c>
      <c r="M87" s="428">
        <f>L87</f>
        <v>11500</v>
      </c>
      <c r="N87" s="86" t="s">
        <v>3</v>
      </c>
      <c r="O87" s="428"/>
    </row>
    <row r="88" spans="1:15" s="3" customFormat="1" ht="16.5" x14ac:dyDescent="0.3">
      <c r="A88" s="8" t="s">
        <v>346</v>
      </c>
      <c r="B88" s="428">
        <v>0</v>
      </c>
      <c r="C88" s="428"/>
      <c r="D88" s="86"/>
      <c r="E88" s="428"/>
      <c r="F88" s="8" t="s">
        <v>346</v>
      </c>
      <c r="G88" s="428">
        <f t="shared" si="1"/>
        <v>0</v>
      </c>
      <c r="H88" s="428"/>
      <c r="I88" s="86"/>
      <c r="J88" s="428"/>
      <c r="K88" s="8" t="s">
        <v>346</v>
      </c>
      <c r="L88" s="428">
        <f t="shared" si="2"/>
        <v>0</v>
      </c>
      <c r="M88" s="428"/>
      <c r="N88" s="86"/>
      <c r="O88" s="428"/>
    </row>
    <row r="89" spans="1:15" s="3" customFormat="1" ht="16.5" x14ac:dyDescent="0.3">
      <c r="A89" s="8" t="s">
        <v>347</v>
      </c>
      <c r="B89" s="465">
        <v>565</v>
      </c>
      <c r="C89" s="428"/>
      <c r="D89" s="86"/>
      <c r="E89" s="428"/>
      <c r="F89" s="8" t="s">
        <v>347</v>
      </c>
      <c r="G89" s="465">
        <f t="shared" si="1"/>
        <v>565</v>
      </c>
      <c r="H89" s="428"/>
      <c r="I89" s="86"/>
      <c r="J89" s="428"/>
      <c r="K89" s="8" t="s">
        <v>347</v>
      </c>
      <c r="L89" s="465">
        <f t="shared" si="2"/>
        <v>565</v>
      </c>
      <c r="M89" s="428"/>
      <c r="N89" s="86"/>
      <c r="O89" s="428"/>
    </row>
    <row r="90" spans="1:15" s="16" customFormat="1" ht="27.75" x14ac:dyDescent="0.3">
      <c r="A90" s="8" t="s">
        <v>849</v>
      </c>
      <c r="B90" s="347">
        <f>'[2]68,05,708 servizi vari tributi'!I113</f>
        <v>1500</v>
      </c>
      <c r="C90" s="347">
        <f>SUM(B89:B90)</f>
        <v>2065</v>
      </c>
      <c r="D90" s="86" t="s">
        <v>4</v>
      </c>
      <c r="E90" s="459"/>
      <c r="F90" s="8" t="s">
        <v>849</v>
      </c>
      <c r="G90" s="347">
        <f>'[2]68,05,708 servizi vari tributi'!I123</f>
        <v>1500</v>
      </c>
      <c r="H90" s="347">
        <f>SUM(G89:G90)</f>
        <v>2065</v>
      </c>
      <c r="I90" s="86" t="s">
        <v>4</v>
      </c>
      <c r="J90" s="459"/>
      <c r="K90" s="8" t="s">
        <v>849</v>
      </c>
      <c r="L90" s="347">
        <f>'[2]68,05,708 servizi vari tributi'!I133</f>
        <v>1500</v>
      </c>
      <c r="M90" s="347">
        <f>SUM(L89:L90)</f>
        <v>2065</v>
      </c>
      <c r="N90" s="86" t="s">
        <v>4</v>
      </c>
      <c r="O90" s="459"/>
    </row>
    <row r="91" spans="1:15" s="3" customFormat="1" ht="27" customHeight="1" x14ac:dyDescent="0.3">
      <c r="A91" s="8" t="s">
        <v>354</v>
      </c>
      <c r="B91" s="428">
        <v>2080</v>
      </c>
      <c r="C91" s="428">
        <f>B91</f>
        <v>2080</v>
      </c>
      <c r="D91" s="86" t="s">
        <v>4</v>
      </c>
      <c r="E91" s="428"/>
      <c r="F91" s="8" t="s">
        <v>354</v>
      </c>
      <c r="G91" s="428">
        <f>B91</f>
        <v>2080</v>
      </c>
      <c r="H91" s="428">
        <f>G91</f>
        <v>2080</v>
      </c>
      <c r="I91" s="86" t="s">
        <v>4</v>
      </c>
      <c r="J91" s="428"/>
      <c r="K91" s="8" t="s">
        <v>354</v>
      </c>
      <c r="L91" s="428">
        <f t="shared" si="2"/>
        <v>2080</v>
      </c>
      <c r="M91" s="428">
        <f>L91</f>
        <v>2080</v>
      </c>
      <c r="N91" s="86" t="s">
        <v>4</v>
      </c>
      <c r="O91" s="428"/>
    </row>
    <row r="92" spans="1:15" s="3" customFormat="1" ht="16.5" x14ac:dyDescent="0.3">
      <c r="A92" s="8" t="s">
        <v>355</v>
      </c>
      <c r="B92" s="428">
        <v>0</v>
      </c>
      <c r="C92" s="428"/>
      <c r="D92" s="86"/>
      <c r="E92" s="428"/>
      <c r="F92" s="8" t="s">
        <v>355</v>
      </c>
      <c r="G92" s="428">
        <f>B92</f>
        <v>0</v>
      </c>
      <c r="H92" s="428"/>
      <c r="I92" s="86"/>
      <c r="J92" s="428"/>
      <c r="K92" s="8" t="s">
        <v>355</v>
      </c>
      <c r="L92" s="428">
        <f t="shared" si="2"/>
        <v>0</v>
      </c>
      <c r="M92" s="428"/>
      <c r="N92" s="86"/>
      <c r="O92" s="428"/>
    </row>
    <row r="93" spans="1:15" s="3" customFormat="1" ht="27.75" x14ac:dyDescent="0.3">
      <c r="A93" s="8" t="s">
        <v>357</v>
      </c>
      <c r="B93" s="428">
        <v>0</v>
      </c>
      <c r="C93" s="428"/>
      <c r="D93" s="86"/>
      <c r="E93" s="428"/>
      <c r="F93" s="8" t="s">
        <v>357</v>
      </c>
      <c r="G93" s="428">
        <f>B93</f>
        <v>0</v>
      </c>
      <c r="H93" s="428"/>
      <c r="I93" s="86"/>
      <c r="J93" s="428"/>
      <c r="K93" s="8" t="s">
        <v>357</v>
      </c>
      <c r="L93" s="428">
        <f t="shared" si="2"/>
        <v>0</v>
      </c>
      <c r="M93" s="428"/>
      <c r="N93" s="86"/>
      <c r="O93" s="428"/>
    </row>
    <row r="94" spans="1:15" s="3" customFormat="1" ht="16.5" x14ac:dyDescent="0.3">
      <c r="A94" s="8" t="s">
        <v>855</v>
      </c>
      <c r="B94" s="428">
        <v>0</v>
      </c>
      <c r="C94" s="428"/>
      <c r="D94" s="86"/>
      <c r="E94" s="428"/>
      <c r="F94" s="8" t="s">
        <v>855</v>
      </c>
      <c r="G94" s="428">
        <f>B94</f>
        <v>0</v>
      </c>
      <c r="H94" s="428"/>
      <c r="I94" s="86"/>
      <c r="J94" s="428"/>
      <c r="K94" s="8" t="s">
        <v>855</v>
      </c>
      <c r="L94" s="428">
        <f t="shared" si="2"/>
        <v>0</v>
      </c>
      <c r="M94" s="428"/>
      <c r="N94" s="86"/>
      <c r="O94" s="428"/>
    </row>
    <row r="95" spans="1:15" s="3" customFormat="1" ht="27.75" x14ac:dyDescent="0.3">
      <c r="A95" s="276" t="s">
        <v>345</v>
      </c>
      <c r="B95" s="437">
        <v>0</v>
      </c>
      <c r="C95" s="437"/>
      <c r="D95" s="86"/>
      <c r="E95" s="437"/>
      <c r="F95" s="276" t="s">
        <v>345</v>
      </c>
      <c r="G95" s="437">
        <f>B95</f>
        <v>0</v>
      </c>
      <c r="H95" s="437"/>
      <c r="I95" s="86"/>
      <c r="J95" s="437"/>
      <c r="K95" s="276" t="s">
        <v>345</v>
      </c>
      <c r="L95" s="437">
        <f t="shared" si="2"/>
        <v>0</v>
      </c>
      <c r="M95" s="437"/>
      <c r="N95" s="86"/>
      <c r="O95" s="437"/>
    </row>
    <row r="96" spans="1:15" s="3" customFormat="1" ht="27.75" x14ac:dyDescent="0.3">
      <c r="A96" s="276" t="s">
        <v>348</v>
      </c>
      <c r="B96" s="428"/>
      <c r="C96" s="428"/>
      <c r="D96" s="86"/>
      <c r="E96" s="428"/>
      <c r="F96" s="276" t="s">
        <v>348</v>
      </c>
      <c r="G96" s="428"/>
      <c r="H96" s="428"/>
      <c r="I96" s="86"/>
      <c r="J96" s="428"/>
      <c r="K96" s="276" t="s">
        <v>348</v>
      </c>
      <c r="L96" s="428"/>
      <c r="M96" s="428"/>
      <c r="N96" s="86"/>
      <c r="O96" s="428"/>
    </row>
    <row r="97" spans="1:15" s="3" customFormat="1" ht="27.75" x14ac:dyDescent="0.3">
      <c r="A97" s="276" t="s">
        <v>349</v>
      </c>
      <c r="B97" s="428"/>
      <c r="C97" s="428"/>
      <c r="D97" s="86"/>
      <c r="E97" s="428"/>
      <c r="F97" s="276" t="s">
        <v>349</v>
      </c>
      <c r="G97" s="428"/>
      <c r="H97" s="428"/>
      <c r="I97" s="86"/>
      <c r="J97" s="428"/>
      <c r="K97" s="276" t="s">
        <v>349</v>
      </c>
      <c r="L97" s="428"/>
      <c r="M97" s="428"/>
      <c r="N97" s="86"/>
      <c r="O97" s="428"/>
    </row>
    <row r="98" spans="1:15" s="3" customFormat="1" ht="27.75" x14ac:dyDescent="0.3">
      <c r="A98" s="276" t="s">
        <v>350</v>
      </c>
      <c r="B98" s="428"/>
      <c r="C98" s="428"/>
      <c r="D98" s="86"/>
      <c r="E98" s="428"/>
      <c r="F98" s="276" t="s">
        <v>350</v>
      </c>
      <c r="G98" s="428"/>
      <c r="H98" s="428"/>
      <c r="I98" s="86"/>
      <c r="J98" s="428"/>
      <c r="K98" s="276" t="s">
        <v>350</v>
      </c>
      <c r="L98" s="428"/>
      <c r="M98" s="428"/>
      <c r="N98" s="86"/>
      <c r="O98" s="428"/>
    </row>
    <row r="99" spans="1:15" s="3" customFormat="1" ht="16.5" x14ac:dyDescent="0.3">
      <c r="A99" s="276" t="s">
        <v>351</v>
      </c>
      <c r="B99" s="428"/>
      <c r="C99" s="428"/>
      <c r="D99" s="86"/>
      <c r="E99" s="428"/>
      <c r="F99" s="276" t="s">
        <v>351</v>
      </c>
      <c r="G99" s="428"/>
      <c r="H99" s="428"/>
      <c r="I99" s="86"/>
      <c r="J99" s="428"/>
      <c r="K99" s="276" t="s">
        <v>351</v>
      </c>
      <c r="L99" s="428"/>
      <c r="M99" s="428"/>
      <c r="N99" s="86"/>
      <c r="O99" s="428"/>
    </row>
    <row r="100" spans="1:15" s="3" customFormat="1" ht="30" customHeight="1" x14ac:dyDescent="0.3">
      <c r="A100" s="276" t="s">
        <v>352</v>
      </c>
      <c r="B100" s="428"/>
      <c r="C100" s="428"/>
      <c r="D100" s="86"/>
      <c r="E100" s="428"/>
      <c r="F100" s="276" t="s">
        <v>352</v>
      </c>
      <c r="G100" s="428"/>
      <c r="H100" s="428"/>
      <c r="I100" s="86"/>
      <c r="J100" s="428"/>
      <c r="K100" s="276" t="s">
        <v>352</v>
      </c>
      <c r="L100" s="428"/>
      <c r="M100" s="428"/>
      <c r="N100" s="86"/>
      <c r="O100" s="428"/>
    </row>
    <row r="101" spans="1:15" s="3" customFormat="1" ht="15.75" customHeight="1" x14ac:dyDescent="0.3">
      <c r="A101" s="276" t="s">
        <v>353</v>
      </c>
      <c r="B101" s="428"/>
      <c r="C101" s="428"/>
      <c r="D101" s="86"/>
      <c r="E101" s="428"/>
      <c r="F101" s="276" t="s">
        <v>353</v>
      </c>
      <c r="G101" s="428"/>
      <c r="H101" s="428"/>
      <c r="I101" s="86"/>
      <c r="J101" s="428"/>
      <c r="K101" s="276" t="s">
        <v>353</v>
      </c>
      <c r="L101" s="428"/>
      <c r="M101" s="428"/>
      <c r="N101" s="86"/>
      <c r="O101" s="428"/>
    </row>
    <row r="102" spans="1:15" s="3" customFormat="1" ht="18.75" x14ac:dyDescent="0.3">
      <c r="A102" s="444"/>
      <c r="B102" s="446"/>
      <c r="C102" s="446"/>
      <c r="D102" s="443"/>
      <c r="E102" s="461"/>
      <c r="F102" s="444"/>
      <c r="G102" s="446"/>
      <c r="H102" s="446"/>
      <c r="I102" s="443"/>
      <c r="J102" s="461"/>
      <c r="K102" s="444"/>
      <c r="L102" s="446"/>
      <c r="M102" s="446"/>
      <c r="N102" s="443"/>
      <c r="O102" s="461"/>
    </row>
    <row r="103" spans="1:15" ht="16.5" x14ac:dyDescent="0.3">
      <c r="A103" s="471" t="s">
        <v>358</v>
      </c>
      <c r="B103" s="465">
        <f>'[2]70,05,701 affit.pass.imm.fonteb'!I133</f>
        <v>50040</v>
      </c>
      <c r="C103" s="428"/>
      <c r="D103" s="86"/>
      <c r="E103" s="455"/>
      <c r="F103" s="471" t="s">
        <v>358</v>
      </c>
      <c r="G103" s="465">
        <f>'[2]70,05,701 affit.pass.imm.fonteb'!I143</f>
        <v>50040</v>
      </c>
      <c r="H103" s="428"/>
      <c r="I103" s="86"/>
      <c r="J103" s="455"/>
      <c r="K103" s="471" t="s">
        <v>358</v>
      </c>
      <c r="L103" s="465">
        <f>'[2]70,05,701 affit.pass.imm.fonteb'!I153</f>
        <v>50040</v>
      </c>
      <c r="M103" s="428"/>
      <c r="N103" s="86"/>
      <c r="O103" s="455"/>
    </row>
    <row r="104" spans="1:15" ht="16.5" x14ac:dyDescent="0.3">
      <c r="A104" s="471" t="s">
        <v>363</v>
      </c>
      <c r="B104" s="465">
        <f>'[2]70,05,707 AFFITTO POSTI FONTEB.'!I96</f>
        <v>2000</v>
      </c>
      <c r="C104" s="428"/>
      <c r="D104" s="86"/>
      <c r="E104" s="455"/>
      <c r="F104" s="471" t="s">
        <v>363</v>
      </c>
      <c r="G104" s="465">
        <f>'[2]70,05,707 AFFITTO POSTI FONTEB.'!I106</f>
        <v>2000</v>
      </c>
      <c r="H104" s="428"/>
      <c r="I104" s="86"/>
      <c r="J104" s="455"/>
      <c r="K104" s="471" t="s">
        <v>363</v>
      </c>
      <c r="L104" s="465">
        <f>'[2]70,05,707 AFFITTO POSTI FONTEB.'!I116</f>
        <v>2000</v>
      </c>
      <c r="M104" s="428"/>
      <c r="N104" s="86"/>
      <c r="O104" s="455"/>
    </row>
    <row r="105" spans="1:15" ht="27.75" x14ac:dyDescent="0.3">
      <c r="A105" s="471" t="s">
        <v>302</v>
      </c>
      <c r="B105" s="465">
        <f>'[2]68,05,730 spes.condomin.fontebr'!I78</f>
        <v>4100</v>
      </c>
      <c r="C105" s="465">
        <f>SUM(B103:B105)</f>
        <v>56140</v>
      </c>
      <c r="D105" s="86" t="s">
        <v>657</v>
      </c>
      <c r="E105" s="455"/>
      <c r="F105" s="471" t="s">
        <v>302</v>
      </c>
      <c r="G105" s="465">
        <f>'[2]68,05,730 spes.condomin.fontebr'!I88</f>
        <v>4100</v>
      </c>
      <c r="H105" s="465">
        <f>SUM(G103:G105)</f>
        <v>56140</v>
      </c>
      <c r="I105" s="86"/>
      <c r="J105" s="455"/>
      <c r="K105" s="471" t="s">
        <v>302</v>
      </c>
      <c r="L105" s="465">
        <f>'[2]68,05,730 spes.condomin.fontebr'!I98</f>
        <v>4100</v>
      </c>
      <c r="M105" s="465">
        <f>SUM(L103:L105)</f>
        <v>56140</v>
      </c>
      <c r="N105" s="86" t="s">
        <v>657</v>
      </c>
      <c r="O105" s="455"/>
    </row>
    <row r="106" spans="1:15" ht="16.5" x14ac:dyDescent="0.3">
      <c r="A106" s="8"/>
      <c r="B106" s="428"/>
      <c r="C106" s="428"/>
      <c r="D106" s="86"/>
      <c r="E106" s="455"/>
      <c r="F106" s="8"/>
      <c r="G106" s="428"/>
      <c r="H106" s="428"/>
      <c r="I106" s="86"/>
      <c r="J106" s="455"/>
      <c r="K106" s="8"/>
      <c r="L106" s="428"/>
      <c r="M106" s="428"/>
      <c r="N106" s="86"/>
      <c r="O106" s="455"/>
    </row>
    <row r="107" spans="1:15" ht="16.5" x14ac:dyDescent="0.3">
      <c r="A107" s="8" t="s">
        <v>359</v>
      </c>
      <c r="B107" s="465">
        <f>'[2]70,05,702 noleg.pc+assit.tribut'!I251</f>
        <v>12000</v>
      </c>
      <c r="C107" s="428"/>
      <c r="D107" s="86"/>
      <c r="E107" s="455"/>
      <c r="F107" s="8" t="s">
        <v>359</v>
      </c>
      <c r="G107" s="465">
        <f>'[2]70,05,702 noleg.pc+assit.tribut'!I261</f>
        <v>12000</v>
      </c>
      <c r="H107" s="428"/>
      <c r="I107" s="86"/>
      <c r="J107" s="455"/>
      <c r="K107" s="8" t="s">
        <v>359</v>
      </c>
      <c r="L107" s="465">
        <f>'[2]70,05,702 noleg.pc+assit.tribut'!I271</f>
        <v>12000</v>
      </c>
      <c r="M107" s="428"/>
      <c r="N107" s="86"/>
      <c r="O107" s="455"/>
    </row>
    <row r="108" spans="1:15" ht="16.5" x14ac:dyDescent="0.3">
      <c r="A108" s="8" t="s">
        <v>360</v>
      </c>
      <c r="B108" s="465">
        <f>'[2]70,05,704 noleg.stampa.tributi'!I108</f>
        <v>7500</v>
      </c>
      <c r="C108" s="428"/>
      <c r="D108" s="86"/>
      <c r="E108" s="455"/>
      <c r="F108" s="8" t="s">
        <v>360</v>
      </c>
      <c r="G108" s="465">
        <f>'[2]70,05,704 noleg.stampa.tributi'!I118</f>
        <v>7500</v>
      </c>
      <c r="H108" s="428"/>
      <c r="I108" s="86"/>
      <c r="J108" s="455"/>
      <c r="K108" s="8" t="s">
        <v>360</v>
      </c>
      <c r="L108" s="465">
        <f>'[2]70,05,704 noleg.stampa.tributi'!I128</f>
        <v>7500</v>
      </c>
      <c r="M108" s="428"/>
      <c r="N108" s="86"/>
      <c r="O108" s="455"/>
    </row>
    <row r="109" spans="1:15" ht="49.15" customHeight="1" x14ac:dyDescent="0.3">
      <c r="A109" s="8" t="s">
        <v>317</v>
      </c>
      <c r="B109" s="465">
        <f>'[2]68,05,789 SP.SERVIZIO C.COPIA T'!I86</f>
        <v>2000</v>
      </c>
      <c r="C109" s="465">
        <f>SUM(B107:B109)</f>
        <v>21500</v>
      </c>
      <c r="D109" s="86" t="s">
        <v>657</v>
      </c>
      <c r="E109" s="455"/>
      <c r="F109" s="8" t="s">
        <v>317</v>
      </c>
      <c r="G109" s="465">
        <f>'[2]68,05,789 SP.SERVIZIO C.COPIA T'!I96</f>
        <v>2000</v>
      </c>
      <c r="H109" s="465">
        <f>SUM(G107:G109)</f>
        <v>21500</v>
      </c>
      <c r="I109" s="86" t="s">
        <v>657</v>
      </c>
      <c r="J109" s="455"/>
      <c r="K109" s="8" t="s">
        <v>317</v>
      </c>
      <c r="L109" s="465">
        <f>'[2]68,05,789 SP.SERVIZIO C.COPIA T'!I106</f>
        <v>2000</v>
      </c>
      <c r="M109" s="465">
        <f>SUM(L107:L109)</f>
        <v>21500</v>
      </c>
      <c r="N109" s="86" t="s">
        <v>657</v>
      </c>
      <c r="O109" s="455"/>
    </row>
    <row r="110" spans="1:15" ht="49.15" customHeight="1" x14ac:dyDescent="0.3">
      <c r="A110" s="8"/>
      <c r="B110" s="428"/>
      <c r="C110" s="428"/>
      <c r="D110" s="86"/>
      <c r="E110" s="455"/>
      <c r="F110" s="8"/>
      <c r="G110" s="428"/>
      <c r="H110" s="428"/>
      <c r="I110" s="86"/>
      <c r="J110" s="455"/>
      <c r="K110" s="8"/>
      <c r="L110" s="428"/>
      <c r="M110" s="428"/>
      <c r="N110" s="86"/>
      <c r="O110" s="455"/>
    </row>
    <row r="111" spans="1:15" ht="16.5" x14ac:dyDescent="0.3">
      <c r="A111" s="276" t="s">
        <v>361</v>
      </c>
      <c r="B111" s="439">
        <v>0</v>
      </c>
      <c r="C111" s="439"/>
      <c r="D111" s="467"/>
      <c r="E111" s="458"/>
      <c r="F111" s="276" t="s">
        <v>361</v>
      </c>
      <c r="G111" s="439">
        <v>0</v>
      </c>
      <c r="H111" s="439"/>
      <c r="I111" s="467"/>
      <c r="J111" s="458"/>
      <c r="K111" s="276" t="s">
        <v>361</v>
      </c>
      <c r="L111" s="439">
        <v>0</v>
      </c>
      <c r="M111" s="439"/>
      <c r="N111" s="467"/>
      <c r="O111" s="458"/>
    </row>
    <row r="112" spans="1:15" ht="16.5" x14ac:dyDescent="0.3">
      <c r="A112" s="8" t="s">
        <v>362</v>
      </c>
      <c r="B112" s="428">
        <f>'[2]70,05,706 sist.nolegg.silog'!I125</f>
        <v>2700</v>
      </c>
      <c r="C112" s="428">
        <f>B112</f>
        <v>2700</v>
      </c>
      <c r="D112" s="86" t="s">
        <v>4</v>
      </c>
      <c r="E112" s="455"/>
      <c r="F112" s="8" t="s">
        <v>362</v>
      </c>
      <c r="G112" s="428">
        <f>'[2]70,05,706 sist.nolegg.silog'!I135</f>
        <v>2700</v>
      </c>
      <c r="H112" s="428">
        <f>G112</f>
        <v>2700</v>
      </c>
      <c r="I112" s="86" t="s">
        <v>4</v>
      </c>
      <c r="J112" s="455"/>
      <c r="K112" s="8" t="s">
        <v>362</v>
      </c>
      <c r="L112" s="428">
        <f>'[2]70,05,706 sist.nolegg.silog'!I145</f>
        <v>2700</v>
      </c>
      <c r="M112" s="428">
        <f>L112</f>
        <v>2700</v>
      </c>
      <c r="N112" s="86" t="s">
        <v>4</v>
      </c>
      <c r="O112" s="455"/>
    </row>
    <row r="113" spans="1:15" ht="16.5" x14ac:dyDescent="0.3">
      <c r="A113" s="429"/>
      <c r="B113" s="447"/>
      <c r="C113" s="447"/>
      <c r="D113" s="86"/>
      <c r="E113" s="462"/>
      <c r="F113" s="429"/>
      <c r="G113" s="447"/>
      <c r="H113" s="447"/>
      <c r="I113" s="86"/>
      <c r="J113" s="462"/>
      <c r="K113" s="429"/>
      <c r="L113" s="447"/>
      <c r="M113" s="447"/>
      <c r="N113" s="86"/>
      <c r="O113" s="462"/>
    </row>
    <row r="114" spans="1:15" ht="16.5" x14ac:dyDescent="0.3">
      <c r="A114" s="423" t="s">
        <v>856</v>
      </c>
      <c r="B114" s="425">
        <f>SUM(B115:B126)</f>
        <v>13227</v>
      </c>
      <c r="C114" s="425"/>
      <c r="D114" s="424"/>
      <c r="E114" s="454"/>
      <c r="F114" s="423" t="s">
        <v>856</v>
      </c>
      <c r="G114" s="425">
        <f>SUM(G115:G126)</f>
        <v>13227</v>
      </c>
      <c r="H114" s="425"/>
      <c r="I114" s="424"/>
      <c r="J114" s="454"/>
      <c r="K114" s="423" t="s">
        <v>856</v>
      </c>
      <c r="L114" s="425">
        <f>SUM(L115:L126)</f>
        <v>13227</v>
      </c>
      <c r="M114" s="425"/>
      <c r="N114" s="424"/>
      <c r="O114" s="454"/>
    </row>
    <row r="115" spans="1:15" ht="16.5" x14ac:dyDescent="0.3">
      <c r="A115" s="8" t="s">
        <v>857</v>
      </c>
      <c r="B115" s="422">
        <f>'[2]84,05,705 IMPOSTA DI BOLLO TRIB'!I201</f>
        <v>80</v>
      </c>
      <c r="C115" s="422"/>
      <c r="D115" s="476" t="s">
        <v>658</v>
      </c>
      <c r="E115" s="453"/>
      <c r="F115" s="8" t="s">
        <v>857</v>
      </c>
      <c r="G115" s="422">
        <f>'[2]84,05,705 IMPOSTA DI BOLLO TRIB'!I211</f>
        <v>80</v>
      </c>
      <c r="H115" s="422"/>
      <c r="I115" s="476" t="s">
        <v>658</v>
      </c>
      <c r="J115" s="453"/>
      <c r="K115" s="8" t="s">
        <v>857</v>
      </c>
      <c r="L115" s="422">
        <f>'[2]84,05,705 IMPOSTA DI BOLLO TRIB'!I221</f>
        <v>80</v>
      </c>
      <c r="M115" s="422"/>
      <c r="N115" s="476" t="s">
        <v>658</v>
      </c>
      <c r="O115" s="453"/>
    </row>
    <row r="116" spans="1:15" ht="16.5" x14ac:dyDescent="0.3">
      <c r="A116" s="8" t="s">
        <v>858</v>
      </c>
      <c r="B116" s="422">
        <f>'[2]84,05,707 ALTRE IMP. TAX DEDUC '!I91</f>
        <v>200</v>
      </c>
      <c r="C116" s="422"/>
      <c r="D116" s="476" t="s">
        <v>658</v>
      </c>
      <c r="E116" s="453"/>
      <c r="F116" s="8" t="s">
        <v>858</v>
      </c>
      <c r="G116" s="422">
        <f>'[2]84,05,707 ALTRE IMP. TAX DEDUC '!I101</f>
        <v>200</v>
      </c>
      <c r="H116" s="422"/>
      <c r="I116" s="476" t="s">
        <v>658</v>
      </c>
      <c r="J116" s="453"/>
      <c r="K116" s="8" t="s">
        <v>858</v>
      </c>
      <c r="L116" s="422">
        <f>'[2]84,05,707 ALTRE IMP. TAX DEDUC '!I111</f>
        <v>200</v>
      </c>
      <c r="M116" s="422"/>
      <c r="N116" s="476" t="s">
        <v>658</v>
      </c>
      <c r="O116" s="453"/>
    </row>
    <row r="117" spans="1:15" ht="16.5" x14ac:dyDescent="0.3">
      <c r="A117" s="8" t="s">
        <v>859</v>
      </c>
      <c r="B117" s="422">
        <f>'[2]84,05,720 IMPOSTA DI REGIST.TRI'!I91</f>
        <v>300</v>
      </c>
      <c r="C117" s="422"/>
      <c r="D117" s="476" t="s">
        <v>658</v>
      </c>
      <c r="E117" s="453"/>
      <c r="F117" s="8" t="s">
        <v>859</v>
      </c>
      <c r="G117" s="422">
        <f>'[2]84,05,720 IMPOSTA DI REGIST.TRI'!I101</f>
        <v>300</v>
      </c>
      <c r="H117" s="422"/>
      <c r="I117" s="476" t="s">
        <v>658</v>
      </c>
      <c r="J117" s="453"/>
      <c r="K117" s="8" t="s">
        <v>859</v>
      </c>
      <c r="L117" s="422">
        <f>'[2]84,05,720 IMPOSTA DI REGIST.TRI'!I111</f>
        <v>300</v>
      </c>
      <c r="M117" s="422"/>
      <c r="N117" s="476" t="s">
        <v>658</v>
      </c>
      <c r="O117" s="453"/>
    </row>
    <row r="118" spans="1:15" ht="27.75" x14ac:dyDescent="0.3">
      <c r="A118" s="8" t="s">
        <v>860</v>
      </c>
      <c r="B118" s="430">
        <f>'[2]84,05,721 TASS.ISCRIZ.ALBO AVV.'!I97</f>
        <v>250</v>
      </c>
      <c r="C118" s="430"/>
      <c r="D118" s="476" t="s">
        <v>658</v>
      </c>
      <c r="E118" s="455"/>
      <c r="F118" s="8" t="s">
        <v>860</v>
      </c>
      <c r="G118" s="430">
        <f>'[2]84,05,721 TASS.ISCRIZ.ALBO AVV.'!I107</f>
        <v>250</v>
      </c>
      <c r="H118" s="430"/>
      <c r="I118" s="476" t="s">
        <v>658</v>
      </c>
      <c r="J118" s="455"/>
      <c r="K118" s="8" t="s">
        <v>860</v>
      </c>
      <c r="L118" s="430">
        <f>'[2]84,05,721 TASS.ISCRIZ.ALBO AVV.'!I117</f>
        <v>250</v>
      </c>
      <c r="M118" s="430"/>
      <c r="N118" s="476" t="s">
        <v>658</v>
      </c>
      <c r="O118" s="455"/>
    </row>
    <row r="119" spans="1:15" ht="16.5" x14ac:dyDescent="0.3">
      <c r="A119" s="8" t="s">
        <v>861</v>
      </c>
      <c r="B119" s="430">
        <f>'[2]84,05,722 DIRITTO CAMER.TRIBUTI'!I74</f>
        <v>240</v>
      </c>
      <c r="C119" s="430"/>
      <c r="D119" s="476" t="s">
        <v>658</v>
      </c>
      <c r="E119" s="455"/>
      <c r="F119" s="8" t="s">
        <v>861</v>
      </c>
      <c r="G119" s="430">
        <f>'[2]84,05,722 DIRITTO CAMER.TRIBUTI'!I84</f>
        <v>240</v>
      </c>
      <c r="H119" s="430"/>
      <c r="I119" s="476" t="s">
        <v>658</v>
      </c>
      <c r="J119" s="455"/>
      <c r="K119" s="8" t="s">
        <v>861</v>
      </c>
      <c r="L119" s="430">
        <f>'[2]84,05,722 DIRITTO CAMER.TRIBUTI'!I94</f>
        <v>240</v>
      </c>
      <c r="M119" s="430"/>
      <c r="N119" s="476" t="s">
        <v>658</v>
      </c>
      <c r="O119" s="455"/>
    </row>
    <row r="120" spans="1:15" ht="16.5" x14ac:dyDescent="0.3">
      <c r="A120" s="8" t="s">
        <v>862</v>
      </c>
      <c r="B120" s="430">
        <f>'[2]84,10,701 abbuon.pass.tributi'!I90</f>
        <v>12</v>
      </c>
      <c r="C120" s="430"/>
      <c r="D120" s="476" t="s">
        <v>658</v>
      </c>
      <c r="E120" s="455"/>
      <c r="F120" s="8" t="s">
        <v>862</v>
      </c>
      <c r="G120" s="430">
        <f>'[2]84,10,701 abbuon.pass.tributi'!I100</f>
        <v>12</v>
      </c>
      <c r="H120" s="430"/>
      <c r="I120" s="476" t="s">
        <v>658</v>
      </c>
      <c r="J120" s="455"/>
      <c r="K120" s="8" t="s">
        <v>862</v>
      </c>
      <c r="L120" s="430">
        <f>'[2]84,10,701 abbuon.pass.tributi'!I110</f>
        <v>12</v>
      </c>
      <c r="M120" s="430"/>
      <c r="N120" s="476" t="s">
        <v>658</v>
      </c>
      <c r="O120" s="455"/>
    </row>
    <row r="121" spans="1:15" ht="27.75" x14ac:dyDescent="0.3">
      <c r="A121" s="8" t="s">
        <v>863</v>
      </c>
      <c r="B121" s="430">
        <f>'[2]84,10,702 QUOTA ASS. ANCI'!I62</f>
        <v>500</v>
      </c>
      <c r="C121" s="430"/>
      <c r="D121" s="476" t="s">
        <v>658</v>
      </c>
      <c r="E121" s="455"/>
      <c r="F121" s="8" t="s">
        <v>863</v>
      </c>
      <c r="G121" s="430">
        <f>'[2]84,10,702 QUOTA ASS. ANCI'!I72</f>
        <v>500</v>
      </c>
      <c r="H121" s="430"/>
      <c r="I121" s="476" t="s">
        <v>658</v>
      </c>
      <c r="J121" s="455"/>
      <c r="K121" s="8" t="s">
        <v>863</v>
      </c>
      <c r="L121" s="430">
        <f>'[2]84,10,702 QUOTA ASS. ANCI'!I82</f>
        <v>500</v>
      </c>
      <c r="M121" s="430"/>
      <c r="N121" s="476" t="s">
        <v>658</v>
      </c>
      <c r="O121" s="455"/>
    </row>
    <row r="122" spans="1:15" ht="16.5" x14ac:dyDescent="0.3">
      <c r="A122" s="8" t="s">
        <v>864</v>
      </c>
      <c r="B122" s="430">
        <f>'[2]84,10,703 SOPRAVV.PASS.TRIBUTI'!I178</f>
        <v>2500</v>
      </c>
      <c r="C122" s="430"/>
      <c r="D122" s="476" t="s">
        <v>658</v>
      </c>
      <c r="E122" s="455"/>
      <c r="F122" s="8" t="s">
        <v>864</v>
      </c>
      <c r="G122" s="430">
        <f>'[2]84,10,703 SOPRAVV.PASS.TRIBUTI'!I188</f>
        <v>2500</v>
      </c>
      <c r="H122" s="430"/>
      <c r="I122" s="476" t="s">
        <v>658</v>
      </c>
      <c r="J122" s="455"/>
      <c r="K122" s="8" t="s">
        <v>864</v>
      </c>
      <c r="L122" s="430">
        <f>'[2]84,10,703 SOPRAVV.PASS.TRIBUTI'!I198</f>
        <v>2500</v>
      </c>
      <c r="M122" s="430"/>
      <c r="N122" s="476" t="s">
        <v>658</v>
      </c>
      <c r="O122" s="455"/>
    </row>
    <row r="123" spans="1:15" ht="16.5" x14ac:dyDescent="0.3">
      <c r="A123" s="276" t="s">
        <v>865</v>
      </c>
      <c r="B123" s="439">
        <v>0</v>
      </c>
      <c r="C123" s="439"/>
      <c r="D123" s="476" t="s">
        <v>658</v>
      </c>
      <c r="E123" s="458"/>
      <c r="F123" s="276" t="s">
        <v>865</v>
      </c>
      <c r="G123" s="439">
        <v>0</v>
      </c>
      <c r="H123" s="439"/>
      <c r="I123" s="476" t="s">
        <v>658</v>
      </c>
      <c r="J123" s="458"/>
      <c r="K123" s="276" t="s">
        <v>865</v>
      </c>
      <c r="L123" s="439">
        <v>0</v>
      </c>
      <c r="M123" s="439"/>
      <c r="N123" s="476" t="s">
        <v>658</v>
      </c>
      <c r="O123" s="458"/>
    </row>
    <row r="124" spans="1:15" ht="16.5" x14ac:dyDescent="0.3">
      <c r="A124" s="8" t="s">
        <v>866</v>
      </c>
      <c r="B124" s="430">
        <f>'[2]84,10,706 TARI -NETTEZZ.URB.TRI'!I84</f>
        <v>5120</v>
      </c>
      <c r="C124" s="430"/>
      <c r="D124" s="476" t="s">
        <v>658</v>
      </c>
      <c r="E124" s="455"/>
      <c r="F124" s="8" t="s">
        <v>866</v>
      </c>
      <c r="G124" s="430">
        <f>'[2]84,10,706 TARI -NETTEZZ.URB.TRI'!I94</f>
        <v>5120</v>
      </c>
      <c r="H124" s="430"/>
      <c r="I124" s="476" t="s">
        <v>658</v>
      </c>
      <c r="J124" s="455"/>
      <c r="K124" s="8" t="s">
        <v>866</v>
      </c>
      <c r="L124" s="430">
        <f>'[2]84,10,706 TARI -NETTEZZ.URB.TRI'!I104</f>
        <v>5120</v>
      </c>
      <c r="M124" s="430"/>
      <c r="N124" s="476" t="s">
        <v>658</v>
      </c>
      <c r="O124" s="455"/>
    </row>
    <row r="125" spans="1:15" ht="56.45" customHeight="1" x14ac:dyDescent="0.3">
      <c r="A125" s="8" t="s">
        <v>364</v>
      </c>
      <c r="B125" s="430">
        <f>'[2]84,10,715 ABBON.RIV.GIORNALI TR'!I105</f>
        <v>3400</v>
      </c>
      <c r="C125" s="430">
        <f>B125</f>
        <v>3400</v>
      </c>
      <c r="D125" s="467" t="s">
        <v>870</v>
      </c>
      <c r="E125" s="455"/>
      <c r="F125" s="8" t="s">
        <v>364</v>
      </c>
      <c r="G125" s="430">
        <f>'[2]84,10,715 ABBON.RIV.GIORNALI TR'!I115</f>
        <v>3400</v>
      </c>
      <c r="H125" s="430">
        <f>G125</f>
        <v>3400</v>
      </c>
      <c r="I125" s="467" t="s">
        <v>870</v>
      </c>
      <c r="J125" s="455"/>
      <c r="K125" s="8" t="s">
        <v>364</v>
      </c>
      <c r="L125" s="430">
        <f>'[2]84,10,715 ABBON.RIV.GIORNALI TR'!I125</f>
        <v>3400</v>
      </c>
      <c r="M125" s="430">
        <f>L125</f>
        <v>3400</v>
      </c>
      <c r="N125" s="467" t="s">
        <v>870</v>
      </c>
      <c r="O125" s="455"/>
    </row>
    <row r="126" spans="1:15" s="3" customFormat="1" ht="16.5" x14ac:dyDescent="0.3">
      <c r="A126" s="450" t="s">
        <v>867</v>
      </c>
      <c r="B126" s="448">
        <v>625</v>
      </c>
      <c r="C126" s="448">
        <f>B126</f>
        <v>625</v>
      </c>
      <c r="D126" s="86" t="s">
        <v>657</v>
      </c>
      <c r="E126" s="448"/>
      <c r="F126" s="450" t="s">
        <v>867</v>
      </c>
      <c r="G126" s="448">
        <f>B126</f>
        <v>625</v>
      </c>
      <c r="H126" s="448">
        <f>G126</f>
        <v>625</v>
      </c>
      <c r="I126" s="86" t="s">
        <v>657</v>
      </c>
      <c r="J126" s="448"/>
      <c r="K126" s="450" t="s">
        <v>867</v>
      </c>
      <c r="L126" s="448">
        <f>G126</f>
        <v>625</v>
      </c>
      <c r="M126" s="448">
        <f>L126</f>
        <v>625</v>
      </c>
      <c r="N126" s="86" t="s">
        <v>657</v>
      </c>
      <c r="O126" s="448"/>
    </row>
    <row r="127" spans="1:15" ht="16.5" x14ac:dyDescent="0.3">
      <c r="C127" s="478">
        <f>SUM(C3:C126)</f>
        <v>689132.17999999993</v>
      </c>
      <c r="H127" s="449">
        <f>SUM(H3:H126)</f>
        <v>689132.17999999993</v>
      </c>
      <c r="M127" s="449">
        <f>SUM(M3:M126)</f>
        <v>689132.17999999993</v>
      </c>
    </row>
    <row r="129" spans="1:15" x14ac:dyDescent="0.25">
      <c r="A129" s="89"/>
      <c r="F129" s="89"/>
      <c r="K129" s="89"/>
    </row>
    <row r="131" spans="1:15" x14ac:dyDescent="0.25">
      <c r="B131" s="451"/>
      <c r="C131" s="451"/>
      <c r="D131" s="451"/>
      <c r="E131" s="464"/>
      <c r="G131" s="451"/>
      <c r="H131" s="451"/>
      <c r="I131" s="451"/>
      <c r="J131" s="464"/>
      <c r="L131" s="451"/>
      <c r="M131" s="451"/>
      <c r="N131" s="451"/>
      <c r="O131" s="464"/>
    </row>
    <row r="132" spans="1:15" x14ac:dyDescent="0.25">
      <c r="B132" s="451"/>
      <c r="C132" s="451"/>
      <c r="D132" s="451"/>
      <c r="E132" s="464"/>
      <c r="G132" s="451"/>
      <c r="H132" s="451"/>
      <c r="I132" s="451"/>
      <c r="J132" s="464"/>
      <c r="L132" s="451"/>
      <c r="M132" s="451"/>
      <c r="N132" s="451"/>
      <c r="O132" s="464"/>
    </row>
    <row r="133" spans="1:15" x14ac:dyDescent="0.25">
      <c r="B133" s="451"/>
      <c r="C133" s="451"/>
      <c r="D133" s="451"/>
      <c r="E133" s="464"/>
      <c r="G133" s="451"/>
      <c r="H133" s="451"/>
      <c r="I133" s="451"/>
      <c r="J133" s="464"/>
      <c r="L133" s="451"/>
      <c r="M133" s="451"/>
      <c r="N133" s="451"/>
      <c r="O133" s="464"/>
    </row>
    <row r="134" spans="1:15" x14ac:dyDescent="0.25">
      <c r="B134" s="451"/>
      <c r="C134" s="451"/>
      <c r="D134" s="451"/>
      <c r="E134" s="464"/>
      <c r="G134" s="451"/>
      <c r="H134" s="451"/>
      <c r="I134" s="451"/>
      <c r="J134" s="464"/>
      <c r="L134" s="451"/>
      <c r="M134" s="451"/>
      <c r="N134" s="451"/>
      <c r="O134" s="464"/>
    </row>
    <row r="135" spans="1:15" x14ac:dyDescent="0.25">
      <c r="B135" s="451"/>
      <c r="C135" s="451"/>
      <c r="D135" s="451"/>
      <c r="E135" s="464"/>
      <c r="G135" s="451"/>
      <c r="H135" s="451"/>
      <c r="I135" s="451"/>
      <c r="J135" s="464"/>
      <c r="L135" s="451"/>
      <c r="M135" s="451"/>
      <c r="N135" s="451"/>
      <c r="O135" s="464"/>
    </row>
  </sheetData>
  <pageMargins left="0.23622047244094491" right="0.23622047244094491" top="0.74803149606299213" bottom="0.74803149606299213" header="0.31496062992125984" footer="0.31496062992125984"/>
  <pageSetup paperSize="9" scale="70" fitToWidth="5" fitToHeight="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2"/>
  <sheetViews>
    <sheetView topLeftCell="A39" zoomScale="75" zoomScaleNormal="75" workbookViewId="0">
      <selection activeCell="A60" sqref="A60:N60"/>
    </sheetView>
  </sheetViews>
  <sheetFormatPr defaultRowHeight="12.75" x14ac:dyDescent="0.2"/>
  <cols>
    <col min="1" max="1" width="17.85546875" style="22" customWidth="1"/>
    <col min="2" max="2" width="16.85546875" style="22" customWidth="1"/>
    <col min="3" max="3" width="14.5703125" style="22" customWidth="1"/>
    <col min="4" max="5" width="15.85546875" style="22" customWidth="1"/>
    <col min="6" max="6" width="17.140625" style="22" customWidth="1"/>
    <col min="7" max="7" width="13.140625" style="22" customWidth="1"/>
    <col min="8" max="8" width="12.140625" style="22" customWidth="1"/>
    <col min="9" max="9" width="12.85546875" style="22" customWidth="1"/>
    <col min="10" max="10" width="14.42578125" style="22" customWidth="1"/>
    <col min="11" max="11" width="14.85546875" style="41" customWidth="1"/>
    <col min="12" max="12" width="31.7109375" style="22" customWidth="1"/>
    <col min="13" max="13" width="12.5703125" style="22" hidden="1" customWidth="1"/>
    <col min="14" max="14" width="17" style="41" customWidth="1"/>
    <col min="15" max="15" width="19.5703125" style="22" hidden="1" customWidth="1"/>
    <col min="16" max="16" width="14.7109375" style="22" hidden="1" customWidth="1"/>
    <col min="17" max="18" width="14.7109375" style="50" customWidth="1"/>
    <col min="19" max="20" width="14.7109375" style="22" customWidth="1"/>
    <col min="21" max="21" width="18.28515625" style="387" customWidth="1"/>
    <col min="22" max="22" width="28.7109375" style="22" customWidth="1"/>
    <col min="23" max="23" width="15.140625" style="22" customWidth="1"/>
    <col min="24" max="24" width="16.5703125" style="41" customWidth="1"/>
    <col min="25" max="25" width="19.140625" style="41" customWidth="1"/>
    <col min="26" max="26" width="20.28515625" style="22" customWidth="1"/>
    <col min="27" max="27" width="13" style="22" customWidth="1"/>
    <col min="28" max="257" width="9.140625" style="22"/>
    <col min="258" max="258" width="17.85546875" style="22" customWidth="1"/>
    <col min="259" max="259" width="16.85546875" style="22" customWidth="1"/>
    <col min="260" max="260" width="14.5703125" style="22" customWidth="1"/>
    <col min="261" max="262" width="15.85546875" style="22" customWidth="1"/>
    <col min="263" max="263" width="17.140625" style="22" customWidth="1"/>
    <col min="264" max="264" width="13.140625" style="22" customWidth="1"/>
    <col min="265" max="265" width="12.140625" style="22" customWidth="1"/>
    <col min="266" max="266" width="12.85546875" style="22" customWidth="1"/>
    <col min="267" max="267" width="14.42578125" style="22" customWidth="1"/>
    <col min="268" max="268" width="12.7109375" style="22" customWidth="1"/>
    <col min="269" max="269" width="17.5703125" style="22" customWidth="1"/>
    <col min="270" max="270" width="12.5703125" style="22" customWidth="1"/>
    <col min="271" max="271" width="17" style="22" customWidth="1"/>
    <col min="272" max="272" width="13.140625" style="22" customWidth="1"/>
    <col min="273" max="277" width="14.7109375" style="22" customWidth="1"/>
    <col min="278" max="278" width="12.5703125" style="22" customWidth="1"/>
    <col min="279" max="279" width="9.85546875" style="22" customWidth="1"/>
    <col min="280" max="280" width="14.7109375" style="22" customWidth="1"/>
    <col min="281" max="281" width="19.140625" style="22" customWidth="1"/>
    <col min="282" max="282" width="20.28515625" style="22" customWidth="1"/>
    <col min="283" max="283" width="13" style="22" customWidth="1"/>
    <col min="284" max="513" width="9.140625" style="22"/>
    <col min="514" max="514" width="17.85546875" style="22" customWidth="1"/>
    <col min="515" max="515" width="16.85546875" style="22" customWidth="1"/>
    <col min="516" max="516" width="14.5703125" style="22" customWidth="1"/>
    <col min="517" max="518" width="15.85546875" style="22" customWidth="1"/>
    <col min="519" max="519" width="17.140625" style="22" customWidth="1"/>
    <col min="520" max="520" width="13.140625" style="22" customWidth="1"/>
    <col min="521" max="521" width="12.140625" style="22" customWidth="1"/>
    <col min="522" max="522" width="12.85546875" style="22" customWidth="1"/>
    <col min="523" max="523" width="14.42578125" style="22" customWidth="1"/>
    <col min="524" max="524" width="12.7109375" style="22" customWidth="1"/>
    <col min="525" max="525" width="17.5703125" style="22" customWidth="1"/>
    <col min="526" max="526" width="12.5703125" style="22" customWidth="1"/>
    <col min="527" max="527" width="17" style="22" customWidth="1"/>
    <col min="528" max="528" width="13.140625" style="22" customWidth="1"/>
    <col min="529" max="533" width="14.7109375" style="22" customWidth="1"/>
    <col min="534" max="534" width="12.5703125" style="22" customWidth="1"/>
    <col min="535" max="535" width="9.85546875" style="22" customWidth="1"/>
    <col min="536" max="536" width="14.7109375" style="22" customWidth="1"/>
    <col min="537" max="537" width="19.140625" style="22" customWidth="1"/>
    <col min="538" max="538" width="20.28515625" style="22" customWidth="1"/>
    <col min="539" max="539" width="13" style="22" customWidth="1"/>
    <col min="540" max="769" width="9.140625" style="22"/>
    <col min="770" max="770" width="17.85546875" style="22" customWidth="1"/>
    <col min="771" max="771" width="16.85546875" style="22" customWidth="1"/>
    <col min="772" max="772" width="14.5703125" style="22" customWidth="1"/>
    <col min="773" max="774" width="15.85546875" style="22" customWidth="1"/>
    <col min="775" max="775" width="17.140625" style="22" customWidth="1"/>
    <col min="776" max="776" width="13.140625" style="22" customWidth="1"/>
    <col min="777" max="777" width="12.140625" style="22" customWidth="1"/>
    <col min="778" max="778" width="12.85546875" style="22" customWidth="1"/>
    <col min="779" max="779" width="14.42578125" style="22" customWidth="1"/>
    <col min="780" max="780" width="12.7109375" style="22" customWidth="1"/>
    <col min="781" max="781" width="17.5703125" style="22" customWidth="1"/>
    <col min="782" max="782" width="12.5703125" style="22" customWidth="1"/>
    <col min="783" max="783" width="17" style="22" customWidth="1"/>
    <col min="784" max="784" width="13.140625" style="22" customWidth="1"/>
    <col min="785" max="789" width="14.7109375" style="22" customWidth="1"/>
    <col min="790" max="790" width="12.5703125" style="22" customWidth="1"/>
    <col min="791" max="791" width="9.85546875" style="22" customWidth="1"/>
    <col min="792" max="792" width="14.7109375" style="22" customWidth="1"/>
    <col min="793" max="793" width="19.140625" style="22" customWidth="1"/>
    <col min="794" max="794" width="20.28515625" style="22" customWidth="1"/>
    <col min="795" max="795" width="13" style="22" customWidth="1"/>
    <col min="796" max="1025" width="9.140625" style="22"/>
    <col min="1026" max="1026" width="17.85546875" style="22" customWidth="1"/>
    <col min="1027" max="1027" width="16.85546875" style="22" customWidth="1"/>
    <col min="1028" max="1028" width="14.5703125" style="22" customWidth="1"/>
    <col min="1029" max="1030" width="15.85546875" style="22" customWidth="1"/>
    <col min="1031" max="1031" width="17.140625" style="22" customWidth="1"/>
    <col min="1032" max="1032" width="13.140625" style="22" customWidth="1"/>
    <col min="1033" max="1033" width="12.140625" style="22" customWidth="1"/>
    <col min="1034" max="1034" width="12.85546875" style="22" customWidth="1"/>
    <col min="1035" max="1035" width="14.42578125" style="22" customWidth="1"/>
    <col min="1036" max="1036" width="12.7109375" style="22" customWidth="1"/>
    <col min="1037" max="1037" width="17.5703125" style="22" customWidth="1"/>
    <col min="1038" max="1038" width="12.5703125" style="22" customWidth="1"/>
    <col min="1039" max="1039" width="17" style="22" customWidth="1"/>
    <col min="1040" max="1040" width="13.140625" style="22" customWidth="1"/>
    <col min="1041" max="1045" width="14.7109375" style="22" customWidth="1"/>
    <col min="1046" max="1046" width="12.5703125" style="22" customWidth="1"/>
    <col min="1047" max="1047" width="9.85546875" style="22" customWidth="1"/>
    <col min="1048" max="1048" width="14.7109375" style="22" customWidth="1"/>
    <col min="1049" max="1049" width="19.140625" style="22" customWidth="1"/>
    <col min="1050" max="1050" width="20.28515625" style="22" customWidth="1"/>
    <col min="1051" max="1051" width="13" style="22" customWidth="1"/>
    <col min="1052" max="1281" width="9.140625" style="22"/>
    <col min="1282" max="1282" width="17.85546875" style="22" customWidth="1"/>
    <col min="1283" max="1283" width="16.85546875" style="22" customWidth="1"/>
    <col min="1284" max="1284" width="14.5703125" style="22" customWidth="1"/>
    <col min="1285" max="1286" width="15.85546875" style="22" customWidth="1"/>
    <col min="1287" max="1287" width="17.140625" style="22" customWidth="1"/>
    <col min="1288" max="1288" width="13.140625" style="22" customWidth="1"/>
    <col min="1289" max="1289" width="12.140625" style="22" customWidth="1"/>
    <col min="1290" max="1290" width="12.85546875" style="22" customWidth="1"/>
    <col min="1291" max="1291" width="14.42578125" style="22" customWidth="1"/>
    <col min="1292" max="1292" width="12.7109375" style="22" customWidth="1"/>
    <col min="1293" max="1293" width="17.5703125" style="22" customWidth="1"/>
    <col min="1294" max="1294" width="12.5703125" style="22" customWidth="1"/>
    <col min="1295" max="1295" width="17" style="22" customWidth="1"/>
    <col min="1296" max="1296" width="13.140625" style="22" customWidth="1"/>
    <col min="1297" max="1301" width="14.7109375" style="22" customWidth="1"/>
    <col min="1302" max="1302" width="12.5703125" style="22" customWidth="1"/>
    <col min="1303" max="1303" width="9.85546875" style="22" customWidth="1"/>
    <col min="1304" max="1304" width="14.7109375" style="22" customWidth="1"/>
    <col min="1305" max="1305" width="19.140625" style="22" customWidth="1"/>
    <col min="1306" max="1306" width="20.28515625" style="22" customWidth="1"/>
    <col min="1307" max="1307" width="13" style="22" customWidth="1"/>
    <col min="1308" max="1537" width="9.140625" style="22"/>
    <col min="1538" max="1538" width="17.85546875" style="22" customWidth="1"/>
    <col min="1539" max="1539" width="16.85546875" style="22" customWidth="1"/>
    <col min="1540" max="1540" width="14.5703125" style="22" customWidth="1"/>
    <col min="1541" max="1542" width="15.85546875" style="22" customWidth="1"/>
    <col min="1543" max="1543" width="17.140625" style="22" customWidth="1"/>
    <col min="1544" max="1544" width="13.140625" style="22" customWidth="1"/>
    <col min="1545" max="1545" width="12.140625" style="22" customWidth="1"/>
    <col min="1546" max="1546" width="12.85546875" style="22" customWidth="1"/>
    <col min="1547" max="1547" width="14.42578125" style="22" customWidth="1"/>
    <col min="1548" max="1548" width="12.7109375" style="22" customWidth="1"/>
    <col min="1549" max="1549" width="17.5703125" style="22" customWidth="1"/>
    <col min="1550" max="1550" width="12.5703125" style="22" customWidth="1"/>
    <col min="1551" max="1551" width="17" style="22" customWidth="1"/>
    <col min="1552" max="1552" width="13.140625" style="22" customWidth="1"/>
    <col min="1553" max="1557" width="14.7109375" style="22" customWidth="1"/>
    <col min="1558" max="1558" width="12.5703125" style="22" customWidth="1"/>
    <col min="1559" max="1559" width="9.85546875" style="22" customWidth="1"/>
    <col min="1560" max="1560" width="14.7109375" style="22" customWidth="1"/>
    <col min="1561" max="1561" width="19.140625" style="22" customWidth="1"/>
    <col min="1562" max="1562" width="20.28515625" style="22" customWidth="1"/>
    <col min="1563" max="1563" width="13" style="22" customWidth="1"/>
    <col min="1564" max="1793" width="9.140625" style="22"/>
    <col min="1794" max="1794" width="17.85546875" style="22" customWidth="1"/>
    <col min="1795" max="1795" width="16.85546875" style="22" customWidth="1"/>
    <col min="1796" max="1796" width="14.5703125" style="22" customWidth="1"/>
    <col min="1797" max="1798" width="15.85546875" style="22" customWidth="1"/>
    <col min="1799" max="1799" width="17.140625" style="22" customWidth="1"/>
    <col min="1800" max="1800" width="13.140625" style="22" customWidth="1"/>
    <col min="1801" max="1801" width="12.140625" style="22" customWidth="1"/>
    <col min="1802" max="1802" width="12.85546875" style="22" customWidth="1"/>
    <col min="1803" max="1803" width="14.42578125" style="22" customWidth="1"/>
    <col min="1804" max="1804" width="12.7109375" style="22" customWidth="1"/>
    <col min="1805" max="1805" width="17.5703125" style="22" customWidth="1"/>
    <col min="1806" max="1806" width="12.5703125" style="22" customWidth="1"/>
    <col min="1807" max="1807" width="17" style="22" customWidth="1"/>
    <col min="1808" max="1808" width="13.140625" style="22" customWidth="1"/>
    <col min="1809" max="1813" width="14.7109375" style="22" customWidth="1"/>
    <col min="1814" max="1814" width="12.5703125" style="22" customWidth="1"/>
    <col min="1815" max="1815" width="9.85546875" style="22" customWidth="1"/>
    <col min="1816" max="1816" width="14.7109375" style="22" customWidth="1"/>
    <col min="1817" max="1817" width="19.140625" style="22" customWidth="1"/>
    <col min="1818" max="1818" width="20.28515625" style="22" customWidth="1"/>
    <col min="1819" max="1819" width="13" style="22" customWidth="1"/>
    <col min="1820" max="2049" width="9.140625" style="22"/>
    <col min="2050" max="2050" width="17.85546875" style="22" customWidth="1"/>
    <col min="2051" max="2051" width="16.85546875" style="22" customWidth="1"/>
    <col min="2052" max="2052" width="14.5703125" style="22" customWidth="1"/>
    <col min="2053" max="2054" width="15.85546875" style="22" customWidth="1"/>
    <col min="2055" max="2055" width="17.140625" style="22" customWidth="1"/>
    <col min="2056" max="2056" width="13.140625" style="22" customWidth="1"/>
    <col min="2057" max="2057" width="12.140625" style="22" customWidth="1"/>
    <col min="2058" max="2058" width="12.85546875" style="22" customWidth="1"/>
    <col min="2059" max="2059" width="14.42578125" style="22" customWidth="1"/>
    <col min="2060" max="2060" width="12.7109375" style="22" customWidth="1"/>
    <col min="2061" max="2061" width="17.5703125" style="22" customWidth="1"/>
    <col min="2062" max="2062" width="12.5703125" style="22" customWidth="1"/>
    <col min="2063" max="2063" width="17" style="22" customWidth="1"/>
    <col min="2064" max="2064" width="13.140625" style="22" customWidth="1"/>
    <col min="2065" max="2069" width="14.7109375" style="22" customWidth="1"/>
    <col min="2070" max="2070" width="12.5703125" style="22" customWidth="1"/>
    <col min="2071" max="2071" width="9.85546875" style="22" customWidth="1"/>
    <col min="2072" max="2072" width="14.7109375" style="22" customWidth="1"/>
    <col min="2073" max="2073" width="19.140625" style="22" customWidth="1"/>
    <col min="2074" max="2074" width="20.28515625" style="22" customWidth="1"/>
    <col min="2075" max="2075" width="13" style="22" customWidth="1"/>
    <col min="2076" max="2305" width="9.140625" style="22"/>
    <col min="2306" max="2306" width="17.85546875" style="22" customWidth="1"/>
    <col min="2307" max="2307" width="16.85546875" style="22" customWidth="1"/>
    <col min="2308" max="2308" width="14.5703125" style="22" customWidth="1"/>
    <col min="2309" max="2310" width="15.85546875" style="22" customWidth="1"/>
    <col min="2311" max="2311" width="17.140625" style="22" customWidth="1"/>
    <col min="2312" max="2312" width="13.140625" style="22" customWidth="1"/>
    <col min="2313" max="2313" width="12.140625" style="22" customWidth="1"/>
    <col min="2314" max="2314" width="12.85546875" style="22" customWidth="1"/>
    <col min="2315" max="2315" width="14.42578125" style="22" customWidth="1"/>
    <col min="2316" max="2316" width="12.7109375" style="22" customWidth="1"/>
    <col min="2317" max="2317" width="17.5703125" style="22" customWidth="1"/>
    <col min="2318" max="2318" width="12.5703125" style="22" customWidth="1"/>
    <col min="2319" max="2319" width="17" style="22" customWidth="1"/>
    <col min="2320" max="2320" width="13.140625" style="22" customWidth="1"/>
    <col min="2321" max="2325" width="14.7109375" style="22" customWidth="1"/>
    <col min="2326" max="2326" width="12.5703125" style="22" customWidth="1"/>
    <col min="2327" max="2327" width="9.85546875" style="22" customWidth="1"/>
    <col min="2328" max="2328" width="14.7109375" style="22" customWidth="1"/>
    <col min="2329" max="2329" width="19.140625" style="22" customWidth="1"/>
    <col min="2330" max="2330" width="20.28515625" style="22" customWidth="1"/>
    <col min="2331" max="2331" width="13" style="22" customWidth="1"/>
    <col min="2332" max="2561" width="9.140625" style="22"/>
    <col min="2562" max="2562" width="17.85546875" style="22" customWidth="1"/>
    <col min="2563" max="2563" width="16.85546875" style="22" customWidth="1"/>
    <col min="2564" max="2564" width="14.5703125" style="22" customWidth="1"/>
    <col min="2565" max="2566" width="15.85546875" style="22" customWidth="1"/>
    <col min="2567" max="2567" width="17.140625" style="22" customWidth="1"/>
    <col min="2568" max="2568" width="13.140625" style="22" customWidth="1"/>
    <col min="2569" max="2569" width="12.140625" style="22" customWidth="1"/>
    <col min="2570" max="2570" width="12.85546875" style="22" customWidth="1"/>
    <col min="2571" max="2571" width="14.42578125" style="22" customWidth="1"/>
    <col min="2572" max="2572" width="12.7109375" style="22" customWidth="1"/>
    <col min="2573" max="2573" width="17.5703125" style="22" customWidth="1"/>
    <col min="2574" max="2574" width="12.5703125" style="22" customWidth="1"/>
    <col min="2575" max="2575" width="17" style="22" customWidth="1"/>
    <col min="2576" max="2576" width="13.140625" style="22" customWidth="1"/>
    <col min="2577" max="2581" width="14.7109375" style="22" customWidth="1"/>
    <col min="2582" max="2582" width="12.5703125" style="22" customWidth="1"/>
    <col min="2583" max="2583" width="9.85546875" style="22" customWidth="1"/>
    <col min="2584" max="2584" width="14.7109375" style="22" customWidth="1"/>
    <col min="2585" max="2585" width="19.140625" style="22" customWidth="1"/>
    <col min="2586" max="2586" width="20.28515625" style="22" customWidth="1"/>
    <col min="2587" max="2587" width="13" style="22" customWidth="1"/>
    <col min="2588" max="2817" width="9.140625" style="22"/>
    <col min="2818" max="2818" width="17.85546875" style="22" customWidth="1"/>
    <col min="2819" max="2819" width="16.85546875" style="22" customWidth="1"/>
    <col min="2820" max="2820" width="14.5703125" style="22" customWidth="1"/>
    <col min="2821" max="2822" width="15.85546875" style="22" customWidth="1"/>
    <col min="2823" max="2823" width="17.140625" style="22" customWidth="1"/>
    <col min="2824" max="2824" width="13.140625" style="22" customWidth="1"/>
    <col min="2825" max="2825" width="12.140625" style="22" customWidth="1"/>
    <col min="2826" max="2826" width="12.85546875" style="22" customWidth="1"/>
    <col min="2827" max="2827" width="14.42578125" style="22" customWidth="1"/>
    <col min="2828" max="2828" width="12.7109375" style="22" customWidth="1"/>
    <col min="2829" max="2829" width="17.5703125" style="22" customWidth="1"/>
    <col min="2830" max="2830" width="12.5703125" style="22" customWidth="1"/>
    <col min="2831" max="2831" width="17" style="22" customWidth="1"/>
    <col min="2832" max="2832" width="13.140625" style="22" customWidth="1"/>
    <col min="2833" max="2837" width="14.7109375" style="22" customWidth="1"/>
    <col min="2838" max="2838" width="12.5703125" style="22" customWidth="1"/>
    <col min="2839" max="2839" width="9.85546875" style="22" customWidth="1"/>
    <col min="2840" max="2840" width="14.7109375" style="22" customWidth="1"/>
    <col min="2841" max="2841" width="19.140625" style="22" customWidth="1"/>
    <col min="2842" max="2842" width="20.28515625" style="22" customWidth="1"/>
    <col min="2843" max="2843" width="13" style="22" customWidth="1"/>
    <col min="2844" max="3073" width="9.140625" style="22"/>
    <col min="3074" max="3074" width="17.85546875" style="22" customWidth="1"/>
    <col min="3075" max="3075" width="16.85546875" style="22" customWidth="1"/>
    <col min="3076" max="3076" width="14.5703125" style="22" customWidth="1"/>
    <col min="3077" max="3078" width="15.85546875" style="22" customWidth="1"/>
    <col min="3079" max="3079" width="17.140625" style="22" customWidth="1"/>
    <col min="3080" max="3080" width="13.140625" style="22" customWidth="1"/>
    <col min="3081" max="3081" width="12.140625" style="22" customWidth="1"/>
    <col min="3082" max="3082" width="12.85546875" style="22" customWidth="1"/>
    <col min="3083" max="3083" width="14.42578125" style="22" customWidth="1"/>
    <col min="3084" max="3084" width="12.7109375" style="22" customWidth="1"/>
    <col min="3085" max="3085" width="17.5703125" style="22" customWidth="1"/>
    <col min="3086" max="3086" width="12.5703125" style="22" customWidth="1"/>
    <col min="3087" max="3087" width="17" style="22" customWidth="1"/>
    <col min="3088" max="3088" width="13.140625" style="22" customWidth="1"/>
    <col min="3089" max="3093" width="14.7109375" style="22" customWidth="1"/>
    <col min="3094" max="3094" width="12.5703125" style="22" customWidth="1"/>
    <col min="3095" max="3095" width="9.85546875" style="22" customWidth="1"/>
    <col min="3096" max="3096" width="14.7109375" style="22" customWidth="1"/>
    <col min="3097" max="3097" width="19.140625" style="22" customWidth="1"/>
    <col min="3098" max="3098" width="20.28515625" style="22" customWidth="1"/>
    <col min="3099" max="3099" width="13" style="22" customWidth="1"/>
    <col min="3100" max="3329" width="9.140625" style="22"/>
    <col min="3330" max="3330" width="17.85546875" style="22" customWidth="1"/>
    <col min="3331" max="3331" width="16.85546875" style="22" customWidth="1"/>
    <col min="3332" max="3332" width="14.5703125" style="22" customWidth="1"/>
    <col min="3333" max="3334" width="15.85546875" style="22" customWidth="1"/>
    <col min="3335" max="3335" width="17.140625" style="22" customWidth="1"/>
    <col min="3336" max="3336" width="13.140625" style="22" customWidth="1"/>
    <col min="3337" max="3337" width="12.140625" style="22" customWidth="1"/>
    <col min="3338" max="3338" width="12.85546875" style="22" customWidth="1"/>
    <col min="3339" max="3339" width="14.42578125" style="22" customWidth="1"/>
    <col min="3340" max="3340" width="12.7109375" style="22" customWidth="1"/>
    <col min="3341" max="3341" width="17.5703125" style="22" customWidth="1"/>
    <col min="3342" max="3342" width="12.5703125" style="22" customWidth="1"/>
    <col min="3343" max="3343" width="17" style="22" customWidth="1"/>
    <col min="3344" max="3344" width="13.140625" style="22" customWidth="1"/>
    <col min="3345" max="3349" width="14.7109375" style="22" customWidth="1"/>
    <col min="3350" max="3350" width="12.5703125" style="22" customWidth="1"/>
    <col min="3351" max="3351" width="9.85546875" style="22" customWidth="1"/>
    <col min="3352" max="3352" width="14.7109375" style="22" customWidth="1"/>
    <col min="3353" max="3353" width="19.140625" style="22" customWidth="1"/>
    <col min="3354" max="3354" width="20.28515625" style="22" customWidth="1"/>
    <col min="3355" max="3355" width="13" style="22" customWidth="1"/>
    <col min="3356" max="3585" width="9.140625" style="22"/>
    <col min="3586" max="3586" width="17.85546875" style="22" customWidth="1"/>
    <col min="3587" max="3587" width="16.85546875" style="22" customWidth="1"/>
    <col min="3588" max="3588" width="14.5703125" style="22" customWidth="1"/>
    <col min="3589" max="3590" width="15.85546875" style="22" customWidth="1"/>
    <col min="3591" max="3591" width="17.140625" style="22" customWidth="1"/>
    <col min="3592" max="3592" width="13.140625" style="22" customWidth="1"/>
    <col min="3593" max="3593" width="12.140625" style="22" customWidth="1"/>
    <col min="3594" max="3594" width="12.85546875" style="22" customWidth="1"/>
    <col min="3595" max="3595" width="14.42578125" style="22" customWidth="1"/>
    <col min="3596" max="3596" width="12.7109375" style="22" customWidth="1"/>
    <col min="3597" max="3597" width="17.5703125" style="22" customWidth="1"/>
    <col min="3598" max="3598" width="12.5703125" style="22" customWidth="1"/>
    <col min="3599" max="3599" width="17" style="22" customWidth="1"/>
    <col min="3600" max="3600" width="13.140625" style="22" customWidth="1"/>
    <col min="3601" max="3605" width="14.7109375" style="22" customWidth="1"/>
    <col min="3606" max="3606" width="12.5703125" style="22" customWidth="1"/>
    <col min="3607" max="3607" width="9.85546875" style="22" customWidth="1"/>
    <col min="3608" max="3608" width="14.7109375" style="22" customWidth="1"/>
    <col min="3609" max="3609" width="19.140625" style="22" customWidth="1"/>
    <col min="3610" max="3610" width="20.28515625" style="22" customWidth="1"/>
    <col min="3611" max="3611" width="13" style="22" customWidth="1"/>
    <col min="3612" max="3841" width="9.140625" style="22"/>
    <col min="3842" max="3842" width="17.85546875" style="22" customWidth="1"/>
    <col min="3843" max="3843" width="16.85546875" style="22" customWidth="1"/>
    <col min="3844" max="3844" width="14.5703125" style="22" customWidth="1"/>
    <col min="3845" max="3846" width="15.85546875" style="22" customWidth="1"/>
    <col min="3847" max="3847" width="17.140625" style="22" customWidth="1"/>
    <col min="3848" max="3848" width="13.140625" style="22" customWidth="1"/>
    <col min="3849" max="3849" width="12.140625" style="22" customWidth="1"/>
    <col min="3850" max="3850" width="12.85546875" style="22" customWidth="1"/>
    <col min="3851" max="3851" width="14.42578125" style="22" customWidth="1"/>
    <col min="3852" max="3852" width="12.7109375" style="22" customWidth="1"/>
    <col min="3853" max="3853" width="17.5703125" style="22" customWidth="1"/>
    <col min="3854" max="3854" width="12.5703125" style="22" customWidth="1"/>
    <col min="3855" max="3855" width="17" style="22" customWidth="1"/>
    <col min="3856" max="3856" width="13.140625" style="22" customWidth="1"/>
    <col min="3857" max="3861" width="14.7109375" style="22" customWidth="1"/>
    <col min="3862" max="3862" width="12.5703125" style="22" customWidth="1"/>
    <col min="3863" max="3863" width="9.85546875" style="22" customWidth="1"/>
    <col min="3864" max="3864" width="14.7109375" style="22" customWidth="1"/>
    <col min="3865" max="3865" width="19.140625" style="22" customWidth="1"/>
    <col min="3866" max="3866" width="20.28515625" style="22" customWidth="1"/>
    <col min="3867" max="3867" width="13" style="22" customWidth="1"/>
    <col min="3868" max="4097" width="9.140625" style="22"/>
    <col min="4098" max="4098" width="17.85546875" style="22" customWidth="1"/>
    <col min="4099" max="4099" width="16.85546875" style="22" customWidth="1"/>
    <col min="4100" max="4100" width="14.5703125" style="22" customWidth="1"/>
    <col min="4101" max="4102" width="15.85546875" style="22" customWidth="1"/>
    <col min="4103" max="4103" width="17.140625" style="22" customWidth="1"/>
    <col min="4104" max="4104" width="13.140625" style="22" customWidth="1"/>
    <col min="4105" max="4105" width="12.140625" style="22" customWidth="1"/>
    <col min="4106" max="4106" width="12.85546875" style="22" customWidth="1"/>
    <col min="4107" max="4107" width="14.42578125" style="22" customWidth="1"/>
    <col min="4108" max="4108" width="12.7109375" style="22" customWidth="1"/>
    <col min="4109" max="4109" width="17.5703125" style="22" customWidth="1"/>
    <col min="4110" max="4110" width="12.5703125" style="22" customWidth="1"/>
    <col min="4111" max="4111" width="17" style="22" customWidth="1"/>
    <col min="4112" max="4112" width="13.140625" style="22" customWidth="1"/>
    <col min="4113" max="4117" width="14.7109375" style="22" customWidth="1"/>
    <col min="4118" max="4118" width="12.5703125" style="22" customWidth="1"/>
    <col min="4119" max="4119" width="9.85546875" style="22" customWidth="1"/>
    <col min="4120" max="4120" width="14.7109375" style="22" customWidth="1"/>
    <col min="4121" max="4121" width="19.140625" style="22" customWidth="1"/>
    <col min="4122" max="4122" width="20.28515625" style="22" customWidth="1"/>
    <col min="4123" max="4123" width="13" style="22" customWidth="1"/>
    <col min="4124" max="4353" width="9.140625" style="22"/>
    <col min="4354" max="4354" width="17.85546875" style="22" customWidth="1"/>
    <col min="4355" max="4355" width="16.85546875" style="22" customWidth="1"/>
    <col min="4356" max="4356" width="14.5703125" style="22" customWidth="1"/>
    <col min="4357" max="4358" width="15.85546875" style="22" customWidth="1"/>
    <col min="4359" max="4359" width="17.140625" style="22" customWidth="1"/>
    <col min="4360" max="4360" width="13.140625" style="22" customWidth="1"/>
    <col min="4361" max="4361" width="12.140625" style="22" customWidth="1"/>
    <col min="4362" max="4362" width="12.85546875" style="22" customWidth="1"/>
    <col min="4363" max="4363" width="14.42578125" style="22" customWidth="1"/>
    <col min="4364" max="4364" width="12.7109375" style="22" customWidth="1"/>
    <col min="4365" max="4365" width="17.5703125" style="22" customWidth="1"/>
    <col min="4366" max="4366" width="12.5703125" style="22" customWidth="1"/>
    <col min="4367" max="4367" width="17" style="22" customWidth="1"/>
    <col min="4368" max="4368" width="13.140625" style="22" customWidth="1"/>
    <col min="4369" max="4373" width="14.7109375" style="22" customWidth="1"/>
    <col min="4374" max="4374" width="12.5703125" style="22" customWidth="1"/>
    <col min="4375" max="4375" width="9.85546875" style="22" customWidth="1"/>
    <col min="4376" max="4376" width="14.7109375" style="22" customWidth="1"/>
    <col min="4377" max="4377" width="19.140625" style="22" customWidth="1"/>
    <col min="4378" max="4378" width="20.28515625" style="22" customWidth="1"/>
    <col min="4379" max="4379" width="13" style="22" customWidth="1"/>
    <col min="4380" max="4609" width="9.140625" style="22"/>
    <col min="4610" max="4610" width="17.85546875" style="22" customWidth="1"/>
    <col min="4611" max="4611" width="16.85546875" style="22" customWidth="1"/>
    <col min="4612" max="4612" width="14.5703125" style="22" customWidth="1"/>
    <col min="4613" max="4614" width="15.85546875" style="22" customWidth="1"/>
    <col min="4615" max="4615" width="17.140625" style="22" customWidth="1"/>
    <col min="4616" max="4616" width="13.140625" style="22" customWidth="1"/>
    <col min="4617" max="4617" width="12.140625" style="22" customWidth="1"/>
    <col min="4618" max="4618" width="12.85546875" style="22" customWidth="1"/>
    <col min="4619" max="4619" width="14.42578125" style="22" customWidth="1"/>
    <col min="4620" max="4620" width="12.7109375" style="22" customWidth="1"/>
    <col min="4621" max="4621" width="17.5703125" style="22" customWidth="1"/>
    <col min="4622" max="4622" width="12.5703125" style="22" customWidth="1"/>
    <col min="4623" max="4623" width="17" style="22" customWidth="1"/>
    <col min="4624" max="4624" width="13.140625" style="22" customWidth="1"/>
    <col min="4625" max="4629" width="14.7109375" style="22" customWidth="1"/>
    <col min="4630" max="4630" width="12.5703125" style="22" customWidth="1"/>
    <col min="4631" max="4631" width="9.85546875" style="22" customWidth="1"/>
    <col min="4632" max="4632" width="14.7109375" style="22" customWidth="1"/>
    <col min="4633" max="4633" width="19.140625" style="22" customWidth="1"/>
    <col min="4634" max="4634" width="20.28515625" style="22" customWidth="1"/>
    <col min="4635" max="4635" width="13" style="22" customWidth="1"/>
    <col min="4636" max="4865" width="9.140625" style="22"/>
    <col min="4866" max="4866" width="17.85546875" style="22" customWidth="1"/>
    <col min="4867" max="4867" width="16.85546875" style="22" customWidth="1"/>
    <col min="4868" max="4868" width="14.5703125" style="22" customWidth="1"/>
    <col min="4869" max="4870" width="15.85546875" style="22" customWidth="1"/>
    <col min="4871" max="4871" width="17.140625" style="22" customWidth="1"/>
    <col min="4872" max="4872" width="13.140625" style="22" customWidth="1"/>
    <col min="4873" max="4873" width="12.140625" style="22" customWidth="1"/>
    <col min="4874" max="4874" width="12.85546875" style="22" customWidth="1"/>
    <col min="4875" max="4875" width="14.42578125" style="22" customWidth="1"/>
    <col min="4876" max="4876" width="12.7109375" style="22" customWidth="1"/>
    <col min="4877" max="4877" width="17.5703125" style="22" customWidth="1"/>
    <col min="4878" max="4878" width="12.5703125" style="22" customWidth="1"/>
    <col min="4879" max="4879" width="17" style="22" customWidth="1"/>
    <col min="4880" max="4880" width="13.140625" style="22" customWidth="1"/>
    <col min="4881" max="4885" width="14.7109375" style="22" customWidth="1"/>
    <col min="4886" max="4886" width="12.5703125" style="22" customWidth="1"/>
    <col min="4887" max="4887" width="9.85546875" style="22" customWidth="1"/>
    <col min="4888" max="4888" width="14.7109375" style="22" customWidth="1"/>
    <col min="4889" max="4889" width="19.140625" style="22" customWidth="1"/>
    <col min="4890" max="4890" width="20.28515625" style="22" customWidth="1"/>
    <col min="4891" max="4891" width="13" style="22" customWidth="1"/>
    <col min="4892" max="5121" width="9.140625" style="22"/>
    <col min="5122" max="5122" width="17.85546875" style="22" customWidth="1"/>
    <col min="5123" max="5123" width="16.85546875" style="22" customWidth="1"/>
    <col min="5124" max="5124" width="14.5703125" style="22" customWidth="1"/>
    <col min="5125" max="5126" width="15.85546875" style="22" customWidth="1"/>
    <col min="5127" max="5127" width="17.140625" style="22" customWidth="1"/>
    <col min="5128" max="5128" width="13.140625" style="22" customWidth="1"/>
    <col min="5129" max="5129" width="12.140625" style="22" customWidth="1"/>
    <col min="5130" max="5130" width="12.85546875" style="22" customWidth="1"/>
    <col min="5131" max="5131" width="14.42578125" style="22" customWidth="1"/>
    <col min="5132" max="5132" width="12.7109375" style="22" customWidth="1"/>
    <col min="5133" max="5133" width="17.5703125" style="22" customWidth="1"/>
    <col min="5134" max="5134" width="12.5703125" style="22" customWidth="1"/>
    <col min="5135" max="5135" width="17" style="22" customWidth="1"/>
    <col min="5136" max="5136" width="13.140625" style="22" customWidth="1"/>
    <col min="5137" max="5141" width="14.7109375" style="22" customWidth="1"/>
    <col min="5142" max="5142" width="12.5703125" style="22" customWidth="1"/>
    <col min="5143" max="5143" width="9.85546875" style="22" customWidth="1"/>
    <col min="5144" max="5144" width="14.7109375" style="22" customWidth="1"/>
    <col min="5145" max="5145" width="19.140625" style="22" customWidth="1"/>
    <col min="5146" max="5146" width="20.28515625" style="22" customWidth="1"/>
    <col min="5147" max="5147" width="13" style="22" customWidth="1"/>
    <col min="5148" max="5377" width="9.140625" style="22"/>
    <col min="5378" max="5378" width="17.85546875" style="22" customWidth="1"/>
    <col min="5379" max="5379" width="16.85546875" style="22" customWidth="1"/>
    <col min="5380" max="5380" width="14.5703125" style="22" customWidth="1"/>
    <col min="5381" max="5382" width="15.85546875" style="22" customWidth="1"/>
    <col min="5383" max="5383" width="17.140625" style="22" customWidth="1"/>
    <col min="5384" max="5384" width="13.140625" style="22" customWidth="1"/>
    <col min="5385" max="5385" width="12.140625" style="22" customWidth="1"/>
    <col min="5386" max="5386" width="12.85546875" style="22" customWidth="1"/>
    <col min="5387" max="5387" width="14.42578125" style="22" customWidth="1"/>
    <col min="5388" max="5388" width="12.7109375" style="22" customWidth="1"/>
    <col min="5389" max="5389" width="17.5703125" style="22" customWidth="1"/>
    <col min="5390" max="5390" width="12.5703125" style="22" customWidth="1"/>
    <col min="5391" max="5391" width="17" style="22" customWidth="1"/>
    <col min="5392" max="5392" width="13.140625" style="22" customWidth="1"/>
    <col min="5393" max="5397" width="14.7109375" style="22" customWidth="1"/>
    <col min="5398" max="5398" width="12.5703125" style="22" customWidth="1"/>
    <col min="5399" max="5399" width="9.85546875" style="22" customWidth="1"/>
    <col min="5400" max="5400" width="14.7109375" style="22" customWidth="1"/>
    <col min="5401" max="5401" width="19.140625" style="22" customWidth="1"/>
    <col min="5402" max="5402" width="20.28515625" style="22" customWidth="1"/>
    <col min="5403" max="5403" width="13" style="22" customWidth="1"/>
    <col min="5404" max="5633" width="9.140625" style="22"/>
    <col min="5634" max="5634" width="17.85546875" style="22" customWidth="1"/>
    <col min="5635" max="5635" width="16.85546875" style="22" customWidth="1"/>
    <col min="5636" max="5636" width="14.5703125" style="22" customWidth="1"/>
    <col min="5637" max="5638" width="15.85546875" style="22" customWidth="1"/>
    <col min="5639" max="5639" width="17.140625" style="22" customWidth="1"/>
    <col min="5640" max="5640" width="13.140625" style="22" customWidth="1"/>
    <col min="5641" max="5641" width="12.140625" style="22" customWidth="1"/>
    <col min="5642" max="5642" width="12.85546875" style="22" customWidth="1"/>
    <col min="5643" max="5643" width="14.42578125" style="22" customWidth="1"/>
    <col min="5644" max="5644" width="12.7109375" style="22" customWidth="1"/>
    <col min="5645" max="5645" width="17.5703125" style="22" customWidth="1"/>
    <col min="5646" max="5646" width="12.5703125" style="22" customWidth="1"/>
    <col min="5647" max="5647" width="17" style="22" customWidth="1"/>
    <col min="5648" max="5648" width="13.140625" style="22" customWidth="1"/>
    <col min="5649" max="5653" width="14.7109375" style="22" customWidth="1"/>
    <col min="5654" max="5654" width="12.5703125" style="22" customWidth="1"/>
    <col min="5655" max="5655" width="9.85546875" style="22" customWidth="1"/>
    <col min="5656" max="5656" width="14.7109375" style="22" customWidth="1"/>
    <col min="5657" max="5657" width="19.140625" style="22" customWidth="1"/>
    <col min="5658" max="5658" width="20.28515625" style="22" customWidth="1"/>
    <col min="5659" max="5659" width="13" style="22" customWidth="1"/>
    <col min="5660" max="5889" width="9.140625" style="22"/>
    <col min="5890" max="5890" width="17.85546875" style="22" customWidth="1"/>
    <col min="5891" max="5891" width="16.85546875" style="22" customWidth="1"/>
    <col min="5892" max="5892" width="14.5703125" style="22" customWidth="1"/>
    <col min="5893" max="5894" width="15.85546875" style="22" customWidth="1"/>
    <col min="5895" max="5895" width="17.140625" style="22" customWidth="1"/>
    <col min="5896" max="5896" width="13.140625" style="22" customWidth="1"/>
    <col min="5897" max="5897" width="12.140625" style="22" customWidth="1"/>
    <col min="5898" max="5898" width="12.85546875" style="22" customWidth="1"/>
    <col min="5899" max="5899" width="14.42578125" style="22" customWidth="1"/>
    <col min="5900" max="5900" width="12.7109375" style="22" customWidth="1"/>
    <col min="5901" max="5901" width="17.5703125" style="22" customWidth="1"/>
    <col min="5902" max="5902" width="12.5703125" style="22" customWidth="1"/>
    <col min="5903" max="5903" width="17" style="22" customWidth="1"/>
    <col min="5904" max="5904" width="13.140625" style="22" customWidth="1"/>
    <col min="5905" max="5909" width="14.7109375" style="22" customWidth="1"/>
    <col min="5910" max="5910" width="12.5703125" style="22" customWidth="1"/>
    <col min="5911" max="5911" width="9.85546875" style="22" customWidth="1"/>
    <col min="5912" max="5912" width="14.7109375" style="22" customWidth="1"/>
    <col min="5913" max="5913" width="19.140625" style="22" customWidth="1"/>
    <col min="5914" max="5914" width="20.28515625" style="22" customWidth="1"/>
    <col min="5915" max="5915" width="13" style="22" customWidth="1"/>
    <col min="5916" max="6145" width="9.140625" style="22"/>
    <col min="6146" max="6146" width="17.85546875" style="22" customWidth="1"/>
    <col min="6147" max="6147" width="16.85546875" style="22" customWidth="1"/>
    <col min="6148" max="6148" width="14.5703125" style="22" customWidth="1"/>
    <col min="6149" max="6150" width="15.85546875" style="22" customWidth="1"/>
    <col min="6151" max="6151" width="17.140625" style="22" customWidth="1"/>
    <col min="6152" max="6152" width="13.140625" style="22" customWidth="1"/>
    <col min="6153" max="6153" width="12.140625" style="22" customWidth="1"/>
    <col min="6154" max="6154" width="12.85546875" style="22" customWidth="1"/>
    <col min="6155" max="6155" width="14.42578125" style="22" customWidth="1"/>
    <col min="6156" max="6156" width="12.7109375" style="22" customWidth="1"/>
    <col min="6157" max="6157" width="17.5703125" style="22" customWidth="1"/>
    <col min="6158" max="6158" width="12.5703125" style="22" customWidth="1"/>
    <col min="6159" max="6159" width="17" style="22" customWidth="1"/>
    <col min="6160" max="6160" width="13.140625" style="22" customWidth="1"/>
    <col min="6161" max="6165" width="14.7109375" style="22" customWidth="1"/>
    <col min="6166" max="6166" width="12.5703125" style="22" customWidth="1"/>
    <col min="6167" max="6167" width="9.85546875" style="22" customWidth="1"/>
    <col min="6168" max="6168" width="14.7109375" style="22" customWidth="1"/>
    <col min="6169" max="6169" width="19.140625" style="22" customWidth="1"/>
    <col min="6170" max="6170" width="20.28515625" style="22" customWidth="1"/>
    <col min="6171" max="6171" width="13" style="22" customWidth="1"/>
    <col min="6172" max="6401" width="9.140625" style="22"/>
    <col min="6402" max="6402" width="17.85546875" style="22" customWidth="1"/>
    <col min="6403" max="6403" width="16.85546875" style="22" customWidth="1"/>
    <col min="6404" max="6404" width="14.5703125" style="22" customWidth="1"/>
    <col min="6405" max="6406" width="15.85546875" style="22" customWidth="1"/>
    <col min="6407" max="6407" width="17.140625" style="22" customWidth="1"/>
    <col min="6408" max="6408" width="13.140625" style="22" customWidth="1"/>
    <col min="6409" max="6409" width="12.140625" style="22" customWidth="1"/>
    <col min="6410" max="6410" width="12.85546875" style="22" customWidth="1"/>
    <col min="6411" max="6411" width="14.42578125" style="22" customWidth="1"/>
    <col min="6412" max="6412" width="12.7109375" style="22" customWidth="1"/>
    <col min="6413" max="6413" width="17.5703125" style="22" customWidth="1"/>
    <col min="6414" max="6414" width="12.5703125" style="22" customWidth="1"/>
    <col min="6415" max="6415" width="17" style="22" customWidth="1"/>
    <col min="6416" max="6416" width="13.140625" style="22" customWidth="1"/>
    <col min="6417" max="6421" width="14.7109375" style="22" customWidth="1"/>
    <col min="6422" max="6422" width="12.5703125" style="22" customWidth="1"/>
    <col min="6423" max="6423" width="9.85546875" style="22" customWidth="1"/>
    <col min="6424" max="6424" width="14.7109375" style="22" customWidth="1"/>
    <col min="6425" max="6425" width="19.140625" style="22" customWidth="1"/>
    <col min="6426" max="6426" width="20.28515625" style="22" customWidth="1"/>
    <col min="6427" max="6427" width="13" style="22" customWidth="1"/>
    <col min="6428" max="6657" width="9.140625" style="22"/>
    <col min="6658" max="6658" width="17.85546875" style="22" customWidth="1"/>
    <col min="6659" max="6659" width="16.85546875" style="22" customWidth="1"/>
    <col min="6660" max="6660" width="14.5703125" style="22" customWidth="1"/>
    <col min="6661" max="6662" width="15.85546875" style="22" customWidth="1"/>
    <col min="6663" max="6663" width="17.140625" style="22" customWidth="1"/>
    <col min="6664" max="6664" width="13.140625" style="22" customWidth="1"/>
    <col min="6665" max="6665" width="12.140625" style="22" customWidth="1"/>
    <col min="6666" max="6666" width="12.85546875" style="22" customWidth="1"/>
    <col min="6667" max="6667" width="14.42578125" style="22" customWidth="1"/>
    <col min="6668" max="6668" width="12.7109375" style="22" customWidth="1"/>
    <col min="6669" max="6669" width="17.5703125" style="22" customWidth="1"/>
    <col min="6670" max="6670" width="12.5703125" style="22" customWidth="1"/>
    <col min="6671" max="6671" width="17" style="22" customWidth="1"/>
    <col min="6672" max="6672" width="13.140625" style="22" customWidth="1"/>
    <col min="6673" max="6677" width="14.7109375" style="22" customWidth="1"/>
    <col min="6678" max="6678" width="12.5703125" style="22" customWidth="1"/>
    <col min="6679" max="6679" width="9.85546875" style="22" customWidth="1"/>
    <col min="6680" max="6680" width="14.7109375" style="22" customWidth="1"/>
    <col min="6681" max="6681" width="19.140625" style="22" customWidth="1"/>
    <col min="6682" max="6682" width="20.28515625" style="22" customWidth="1"/>
    <col min="6683" max="6683" width="13" style="22" customWidth="1"/>
    <col min="6684" max="6913" width="9.140625" style="22"/>
    <col min="6914" max="6914" width="17.85546875" style="22" customWidth="1"/>
    <col min="6915" max="6915" width="16.85546875" style="22" customWidth="1"/>
    <col min="6916" max="6916" width="14.5703125" style="22" customWidth="1"/>
    <col min="6917" max="6918" width="15.85546875" style="22" customWidth="1"/>
    <col min="6919" max="6919" width="17.140625" style="22" customWidth="1"/>
    <col min="6920" max="6920" width="13.140625" style="22" customWidth="1"/>
    <col min="6921" max="6921" width="12.140625" style="22" customWidth="1"/>
    <col min="6922" max="6922" width="12.85546875" style="22" customWidth="1"/>
    <col min="6923" max="6923" width="14.42578125" style="22" customWidth="1"/>
    <col min="6924" max="6924" width="12.7109375" style="22" customWidth="1"/>
    <col min="6925" max="6925" width="17.5703125" style="22" customWidth="1"/>
    <col min="6926" max="6926" width="12.5703125" style="22" customWidth="1"/>
    <col min="6927" max="6927" width="17" style="22" customWidth="1"/>
    <col min="6928" max="6928" width="13.140625" style="22" customWidth="1"/>
    <col min="6929" max="6933" width="14.7109375" style="22" customWidth="1"/>
    <col min="6934" max="6934" width="12.5703125" style="22" customWidth="1"/>
    <col min="6935" max="6935" width="9.85546875" style="22" customWidth="1"/>
    <col min="6936" max="6936" width="14.7109375" style="22" customWidth="1"/>
    <col min="6937" max="6937" width="19.140625" style="22" customWidth="1"/>
    <col min="6938" max="6938" width="20.28515625" style="22" customWidth="1"/>
    <col min="6939" max="6939" width="13" style="22" customWidth="1"/>
    <col min="6940" max="7169" width="9.140625" style="22"/>
    <col min="7170" max="7170" width="17.85546875" style="22" customWidth="1"/>
    <col min="7171" max="7171" width="16.85546875" style="22" customWidth="1"/>
    <col min="7172" max="7172" width="14.5703125" style="22" customWidth="1"/>
    <col min="7173" max="7174" width="15.85546875" style="22" customWidth="1"/>
    <col min="7175" max="7175" width="17.140625" style="22" customWidth="1"/>
    <col min="7176" max="7176" width="13.140625" style="22" customWidth="1"/>
    <col min="7177" max="7177" width="12.140625" style="22" customWidth="1"/>
    <col min="7178" max="7178" width="12.85546875" style="22" customWidth="1"/>
    <col min="7179" max="7179" width="14.42578125" style="22" customWidth="1"/>
    <col min="7180" max="7180" width="12.7109375" style="22" customWidth="1"/>
    <col min="7181" max="7181" width="17.5703125" style="22" customWidth="1"/>
    <col min="7182" max="7182" width="12.5703125" style="22" customWidth="1"/>
    <col min="7183" max="7183" width="17" style="22" customWidth="1"/>
    <col min="7184" max="7184" width="13.140625" style="22" customWidth="1"/>
    <col min="7185" max="7189" width="14.7109375" style="22" customWidth="1"/>
    <col min="7190" max="7190" width="12.5703125" style="22" customWidth="1"/>
    <col min="7191" max="7191" width="9.85546875" style="22" customWidth="1"/>
    <col min="7192" max="7192" width="14.7109375" style="22" customWidth="1"/>
    <col min="7193" max="7193" width="19.140625" style="22" customWidth="1"/>
    <col min="7194" max="7194" width="20.28515625" style="22" customWidth="1"/>
    <col min="7195" max="7195" width="13" style="22" customWidth="1"/>
    <col min="7196" max="7425" width="9.140625" style="22"/>
    <col min="7426" max="7426" width="17.85546875" style="22" customWidth="1"/>
    <col min="7427" max="7427" width="16.85546875" style="22" customWidth="1"/>
    <col min="7428" max="7428" width="14.5703125" style="22" customWidth="1"/>
    <col min="7429" max="7430" width="15.85546875" style="22" customWidth="1"/>
    <col min="7431" max="7431" width="17.140625" style="22" customWidth="1"/>
    <col min="7432" max="7432" width="13.140625" style="22" customWidth="1"/>
    <col min="7433" max="7433" width="12.140625" style="22" customWidth="1"/>
    <col min="7434" max="7434" width="12.85546875" style="22" customWidth="1"/>
    <col min="7435" max="7435" width="14.42578125" style="22" customWidth="1"/>
    <col min="7436" max="7436" width="12.7109375" style="22" customWidth="1"/>
    <col min="7437" max="7437" width="17.5703125" style="22" customWidth="1"/>
    <col min="7438" max="7438" width="12.5703125" style="22" customWidth="1"/>
    <col min="7439" max="7439" width="17" style="22" customWidth="1"/>
    <col min="7440" max="7440" width="13.140625" style="22" customWidth="1"/>
    <col min="7441" max="7445" width="14.7109375" style="22" customWidth="1"/>
    <col min="7446" max="7446" width="12.5703125" style="22" customWidth="1"/>
    <col min="7447" max="7447" width="9.85546875" style="22" customWidth="1"/>
    <col min="7448" max="7448" width="14.7109375" style="22" customWidth="1"/>
    <col min="7449" max="7449" width="19.140625" style="22" customWidth="1"/>
    <col min="7450" max="7450" width="20.28515625" style="22" customWidth="1"/>
    <col min="7451" max="7451" width="13" style="22" customWidth="1"/>
    <col min="7452" max="7681" width="9.140625" style="22"/>
    <col min="7682" max="7682" width="17.85546875" style="22" customWidth="1"/>
    <col min="7683" max="7683" width="16.85546875" style="22" customWidth="1"/>
    <col min="7684" max="7684" width="14.5703125" style="22" customWidth="1"/>
    <col min="7685" max="7686" width="15.85546875" style="22" customWidth="1"/>
    <col min="7687" max="7687" width="17.140625" style="22" customWidth="1"/>
    <col min="7688" max="7688" width="13.140625" style="22" customWidth="1"/>
    <col min="7689" max="7689" width="12.140625" style="22" customWidth="1"/>
    <col min="7690" max="7690" width="12.85546875" style="22" customWidth="1"/>
    <col min="7691" max="7691" width="14.42578125" style="22" customWidth="1"/>
    <col min="7692" max="7692" width="12.7109375" style="22" customWidth="1"/>
    <col min="7693" max="7693" width="17.5703125" style="22" customWidth="1"/>
    <col min="7694" max="7694" width="12.5703125" style="22" customWidth="1"/>
    <col min="7695" max="7695" width="17" style="22" customWidth="1"/>
    <col min="7696" max="7696" width="13.140625" style="22" customWidth="1"/>
    <col min="7697" max="7701" width="14.7109375" style="22" customWidth="1"/>
    <col min="7702" max="7702" width="12.5703125" style="22" customWidth="1"/>
    <col min="7703" max="7703" width="9.85546875" style="22" customWidth="1"/>
    <col min="7704" max="7704" width="14.7109375" style="22" customWidth="1"/>
    <col min="7705" max="7705" width="19.140625" style="22" customWidth="1"/>
    <col min="7706" max="7706" width="20.28515625" style="22" customWidth="1"/>
    <col min="7707" max="7707" width="13" style="22" customWidth="1"/>
    <col min="7708" max="7937" width="9.140625" style="22"/>
    <col min="7938" max="7938" width="17.85546875" style="22" customWidth="1"/>
    <col min="7939" max="7939" width="16.85546875" style="22" customWidth="1"/>
    <col min="7940" max="7940" width="14.5703125" style="22" customWidth="1"/>
    <col min="7941" max="7942" width="15.85546875" style="22" customWidth="1"/>
    <col min="7943" max="7943" width="17.140625" style="22" customWidth="1"/>
    <col min="7944" max="7944" width="13.140625" style="22" customWidth="1"/>
    <col min="7945" max="7945" width="12.140625" style="22" customWidth="1"/>
    <col min="7946" max="7946" width="12.85546875" style="22" customWidth="1"/>
    <col min="7947" max="7947" width="14.42578125" style="22" customWidth="1"/>
    <col min="7948" max="7948" width="12.7109375" style="22" customWidth="1"/>
    <col min="7949" max="7949" width="17.5703125" style="22" customWidth="1"/>
    <col min="7950" max="7950" width="12.5703125" style="22" customWidth="1"/>
    <col min="7951" max="7951" width="17" style="22" customWidth="1"/>
    <col min="7952" max="7952" width="13.140625" style="22" customWidth="1"/>
    <col min="7953" max="7957" width="14.7109375" style="22" customWidth="1"/>
    <col min="7958" max="7958" width="12.5703125" style="22" customWidth="1"/>
    <col min="7959" max="7959" width="9.85546875" style="22" customWidth="1"/>
    <col min="7960" max="7960" width="14.7109375" style="22" customWidth="1"/>
    <col min="7961" max="7961" width="19.140625" style="22" customWidth="1"/>
    <col min="7962" max="7962" width="20.28515625" style="22" customWidth="1"/>
    <col min="7963" max="7963" width="13" style="22" customWidth="1"/>
    <col min="7964" max="8193" width="9.140625" style="22"/>
    <col min="8194" max="8194" width="17.85546875" style="22" customWidth="1"/>
    <col min="8195" max="8195" width="16.85546875" style="22" customWidth="1"/>
    <col min="8196" max="8196" width="14.5703125" style="22" customWidth="1"/>
    <col min="8197" max="8198" width="15.85546875" style="22" customWidth="1"/>
    <col min="8199" max="8199" width="17.140625" style="22" customWidth="1"/>
    <col min="8200" max="8200" width="13.140625" style="22" customWidth="1"/>
    <col min="8201" max="8201" width="12.140625" style="22" customWidth="1"/>
    <col min="8202" max="8202" width="12.85546875" style="22" customWidth="1"/>
    <col min="8203" max="8203" width="14.42578125" style="22" customWidth="1"/>
    <col min="8204" max="8204" width="12.7109375" style="22" customWidth="1"/>
    <col min="8205" max="8205" width="17.5703125" style="22" customWidth="1"/>
    <col min="8206" max="8206" width="12.5703125" style="22" customWidth="1"/>
    <col min="8207" max="8207" width="17" style="22" customWidth="1"/>
    <col min="8208" max="8208" width="13.140625" style="22" customWidth="1"/>
    <col min="8209" max="8213" width="14.7109375" style="22" customWidth="1"/>
    <col min="8214" max="8214" width="12.5703125" style="22" customWidth="1"/>
    <col min="8215" max="8215" width="9.85546875" style="22" customWidth="1"/>
    <col min="8216" max="8216" width="14.7109375" style="22" customWidth="1"/>
    <col min="8217" max="8217" width="19.140625" style="22" customWidth="1"/>
    <col min="8218" max="8218" width="20.28515625" style="22" customWidth="1"/>
    <col min="8219" max="8219" width="13" style="22" customWidth="1"/>
    <col min="8220" max="8449" width="9.140625" style="22"/>
    <col min="8450" max="8450" width="17.85546875" style="22" customWidth="1"/>
    <col min="8451" max="8451" width="16.85546875" style="22" customWidth="1"/>
    <col min="8452" max="8452" width="14.5703125" style="22" customWidth="1"/>
    <col min="8453" max="8454" width="15.85546875" style="22" customWidth="1"/>
    <col min="8455" max="8455" width="17.140625" style="22" customWidth="1"/>
    <col min="8456" max="8456" width="13.140625" style="22" customWidth="1"/>
    <col min="8457" max="8457" width="12.140625" style="22" customWidth="1"/>
    <col min="8458" max="8458" width="12.85546875" style="22" customWidth="1"/>
    <col min="8459" max="8459" width="14.42578125" style="22" customWidth="1"/>
    <col min="8460" max="8460" width="12.7109375" style="22" customWidth="1"/>
    <col min="8461" max="8461" width="17.5703125" style="22" customWidth="1"/>
    <col min="8462" max="8462" width="12.5703125" style="22" customWidth="1"/>
    <col min="8463" max="8463" width="17" style="22" customWidth="1"/>
    <col min="8464" max="8464" width="13.140625" style="22" customWidth="1"/>
    <col min="8465" max="8469" width="14.7109375" style="22" customWidth="1"/>
    <col min="8470" max="8470" width="12.5703125" style="22" customWidth="1"/>
    <col min="8471" max="8471" width="9.85546875" style="22" customWidth="1"/>
    <col min="8472" max="8472" width="14.7109375" style="22" customWidth="1"/>
    <col min="8473" max="8473" width="19.140625" style="22" customWidth="1"/>
    <col min="8474" max="8474" width="20.28515625" style="22" customWidth="1"/>
    <col min="8475" max="8475" width="13" style="22" customWidth="1"/>
    <col min="8476" max="8705" width="9.140625" style="22"/>
    <col min="8706" max="8706" width="17.85546875" style="22" customWidth="1"/>
    <col min="8707" max="8707" width="16.85546875" style="22" customWidth="1"/>
    <col min="8708" max="8708" width="14.5703125" style="22" customWidth="1"/>
    <col min="8709" max="8710" width="15.85546875" style="22" customWidth="1"/>
    <col min="8711" max="8711" width="17.140625" style="22" customWidth="1"/>
    <col min="8712" max="8712" width="13.140625" style="22" customWidth="1"/>
    <col min="8713" max="8713" width="12.140625" style="22" customWidth="1"/>
    <col min="8714" max="8714" width="12.85546875" style="22" customWidth="1"/>
    <col min="8715" max="8715" width="14.42578125" style="22" customWidth="1"/>
    <col min="8716" max="8716" width="12.7109375" style="22" customWidth="1"/>
    <col min="8717" max="8717" width="17.5703125" style="22" customWidth="1"/>
    <col min="8718" max="8718" width="12.5703125" style="22" customWidth="1"/>
    <col min="8719" max="8719" width="17" style="22" customWidth="1"/>
    <col min="8720" max="8720" width="13.140625" style="22" customWidth="1"/>
    <col min="8721" max="8725" width="14.7109375" style="22" customWidth="1"/>
    <col min="8726" max="8726" width="12.5703125" style="22" customWidth="1"/>
    <col min="8727" max="8727" width="9.85546875" style="22" customWidth="1"/>
    <col min="8728" max="8728" width="14.7109375" style="22" customWidth="1"/>
    <col min="8729" max="8729" width="19.140625" style="22" customWidth="1"/>
    <col min="8730" max="8730" width="20.28515625" style="22" customWidth="1"/>
    <col min="8731" max="8731" width="13" style="22" customWidth="1"/>
    <col min="8732" max="8961" width="9.140625" style="22"/>
    <col min="8962" max="8962" width="17.85546875" style="22" customWidth="1"/>
    <col min="8963" max="8963" width="16.85546875" style="22" customWidth="1"/>
    <col min="8964" max="8964" width="14.5703125" style="22" customWidth="1"/>
    <col min="8965" max="8966" width="15.85546875" style="22" customWidth="1"/>
    <col min="8967" max="8967" width="17.140625" style="22" customWidth="1"/>
    <col min="8968" max="8968" width="13.140625" style="22" customWidth="1"/>
    <col min="8969" max="8969" width="12.140625" style="22" customWidth="1"/>
    <col min="8970" max="8970" width="12.85546875" style="22" customWidth="1"/>
    <col min="8971" max="8971" width="14.42578125" style="22" customWidth="1"/>
    <col min="8972" max="8972" width="12.7109375" style="22" customWidth="1"/>
    <col min="8973" max="8973" width="17.5703125" style="22" customWidth="1"/>
    <col min="8974" max="8974" width="12.5703125" style="22" customWidth="1"/>
    <col min="8975" max="8975" width="17" style="22" customWidth="1"/>
    <col min="8976" max="8976" width="13.140625" style="22" customWidth="1"/>
    <col min="8977" max="8981" width="14.7109375" style="22" customWidth="1"/>
    <col min="8982" max="8982" width="12.5703125" style="22" customWidth="1"/>
    <col min="8983" max="8983" width="9.85546875" style="22" customWidth="1"/>
    <col min="8984" max="8984" width="14.7109375" style="22" customWidth="1"/>
    <col min="8985" max="8985" width="19.140625" style="22" customWidth="1"/>
    <col min="8986" max="8986" width="20.28515625" style="22" customWidth="1"/>
    <col min="8987" max="8987" width="13" style="22" customWidth="1"/>
    <col min="8988" max="9217" width="9.140625" style="22"/>
    <col min="9218" max="9218" width="17.85546875" style="22" customWidth="1"/>
    <col min="9219" max="9219" width="16.85546875" style="22" customWidth="1"/>
    <col min="9220" max="9220" width="14.5703125" style="22" customWidth="1"/>
    <col min="9221" max="9222" width="15.85546875" style="22" customWidth="1"/>
    <col min="9223" max="9223" width="17.140625" style="22" customWidth="1"/>
    <col min="9224" max="9224" width="13.140625" style="22" customWidth="1"/>
    <col min="9225" max="9225" width="12.140625" style="22" customWidth="1"/>
    <col min="9226" max="9226" width="12.85546875" style="22" customWidth="1"/>
    <col min="9227" max="9227" width="14.42578125" style="22" customWidth="1"/>
    <col min="9228" max="9228" width="12.7109375" style="22" customWidth="1"/>
    <col min="9229" max="9229" width="17.5703125" style="22" customWidth="1"/>
    <col min="9230" max="9230" width="12.5703125" style="22" customWidth="1"/>
    <col min="9231" max="9231" width="17" style="22" customWidth="1"/>
    <col min="9232" max="9232" width="13.140625" style="22" customWidth="1"/>
    <col min="9233" max="9237" width="14.7109375" style="22" customWidth="1"/>
    <col min="9238" max="9238" width="12.5703125" style="22" customWidth="1"/>
    <col min="9239" max="9239" width="9.85546875" style="22" customWidth="1"/>
    <col min="9240" max="9240" width="14.7109375" style="22" customWidth="1"/>
    <col min="9241" max="9241" width="19.140625" style="22" customWidth="1"/>
    <col min="9242" max="9242" width="20.28515625" style="22" customWidth="1"/>
    <col min="9243" max="9243" width="13" style="22" customWidth="1"/>
    <col min="9244" max="9473" width="9.140625" style="22"/>
    <col min="9474" max="9474" width="17.85546875" style="22" customWidth="1"/>
    <col min="9475" max="9475" width="16.85546875" style="22" customWidth="1"/>
    <col min="9476" max="9476" width="14.5703125" style="22" customWidth="1"/>
    <col min="9477" max="9478" width="15.85546875" style="22" customWidth="1"/>
    <col min="9479" max="9479" width="17.140625" style="22" customWidth="1"/>
    <col min="9480" max="9480" width="13.140625" style="22" customWidth="1"/>
    <col min="9481" max="9481" width="12.140625" style="22" customWidth="1"/>
    <col min="9482" max="9482" width="12.85546875" style="22" customWidth="1"/>
    <col min="9483" max="9483" width="14.42578125" style="22" customWidth="1"/>
    <col min="9484" max="9484" width="12.7109375" style="22" customWidth="1"/>
    <col min="9485" max="9485" width="17.5703125" style="22" customWidth="1"/>
    <col min="9486" max="9486" width="12.5703125" style="22" customWidth="1"/>
    <col min="9487" max="9487" width="17" style="22" customWidth="1"/>
    <col min="9488" max="9488" width="13.140625" style="22" customWidth="1"/>
    <col min="9489" max="9493" width="14.7109375" style="22" customWidth="1"/>
    <col min="9494" max="9494" width="12.5703125" style="22" customWidth="1"/>
    <col min="9495" max="9495" width="9.85546875" style="22" customWidth="1"/>
    <col min="9496" max="9496" width="14.7109375" style="22" customWidth="1"/>
    <col min="9497" max="9497" width="19.140625" style="22" customWidth="1"/>
    <col min="9498" max="9498" width="20.28515625" style="22" customWidth="1"/>
    <col min="9499" max="9499" width="13" style="22" customWidth="1"/>
    <col min="9500" max="9729" width="9.140625" style="22"/>
    <col min="9730" max="9730" width="17.85546875" style="22" customWidth="1"/>
    <col min="9731" max="9731" width="16.85546875" style="22" customWidth="1"/>
    <col min="9732" max="9732" width="14.5703125" style="22" customWidth="1"/>
    <col min="9733" max="9734" width="15.85546875" style="22" customWidth="1"/>
    <col min="9735" max="9735" width="17.140625" style="22" customWidth="1"/>
    <col min="9736" max="9736" width="13.140625" style="22" customWidth="1"/>
    <col min="9737" max="9737" width="12.140625" style="22" customWidth="1"/>
    <col min="9738" max="9738" width="12.85546875" style="22" customWidth="1"/>
    <col min="9739" max="9739" width="14.42578125" style="22" customWidth="1"/>
    <col min="9740" max="9740" width="12.7109375" style="22" customWidth="1"/>
    <col min="9741" max="9741" width="17.5703125" style="22" customWidth="1"/>
    <col min="9742" max="9742" width="12.5703125" style="22" customWidth="1"/>
    <col min="9743" max="9743" width="17" style="22" customWidth="1"/>
    <col min="9744" max="9744" width="13.140625" style="22" customWidth="1"/>
    <col min="9745" max="9749" width="14.7109375" style="22" customWidth="1"/>
    <col min="9750" max="9750" width="12.5703125" style="22" customWidth="1"/>
    <col min="9751" max="9751" width="9.85546875" style="22" customWidth="1"/>
    <col min="9752" max="9752" width="14.7109375" style="22" customWidth="1"/>
    <col min="9753" max="9753" width="19.140625" style="22" customWidth="1"/>
    <col min="9754" max="9754" width="20.28515625" style="22" customWidth="1"/>
    <col min="9755" max="9755" width="13" style="22" customWidth="1"/>
    <col min="9756" max="9985" width="9.140625" style="22"/>
    <col min="9986" max="9986" width="17.85546875" style="22" customWidth="1"/>
    <col min="9987" max="9987" width="16.85546875" style="22" customWidth="1"/>
    <col min="9988" max="9988" width="14.5703125" style="22" customWidth="1"/>
    <col min="9989" max="9990" width="15.85546875" style="22" customWidth="1"/>
    <col min="9991" max="9991" width="17.140625" style="22" customWidth="1"/>
    <col min="9992" max="9992" width="13.140625" style="22" customWidth="1"/>
    <col min="9993" max="9993" width="12.140625" style="22" customWidth="1"/>
    <col min="9994" max="9994" width="12.85546875" style="22" customWidth="1"/>
    <col min="9995" max="9995" width="14.42578125" style="22" customWidth="1"/>
    <col min="9996" max="9996" width="12.7109375" style="22" customWidth="1"/>
    <col min="9997" max="9997" width="17.5703125" style="22" customWidth="1"/>
    <col min="9998" max="9998" width="12.5703125" style="22" customWidth="1"/>
    <col min="9999" max="9999" width="17" style="22" customWidth="1"/>
    <col min="10000" max="10000" width="13.140625" style="22" customWidth="1"/>
    <col min="10001" max="10005" width="14.7109375" style="22" customWidth="1"/>
    <col min="10006" max="10006" width="12.5703125" style="22" customWidth="1"/>
    <col min="10007" max="10007" width="9.85546875" style="22" customWidth="1"/>
    <col min="10008" max="10008" width="14.7109375" style="22" customWidth="1"/>
    <col min="10009" max="10009" width="19.140625" style="22" customWidth="1"/>
    <col min="10010" max="10010" width="20.28515625" style="22" customWidth="1"/>
    <col min="10011" max="10011" width="13" style="22" customWidth="1"/>
    <col min="10012" max="10241" width="9.140625" style="22"/>
    <col min="10242" max="10242" width="17.85546875" style="22" customWidth="1"/>
    <col min="10243" max="10243" width="16.85546875" style="22" customWidth="1"/>
    <col min="10244" max="10244" width="14.5703125" style="22" customWidth="1"/>
    <col min="10245" max="10246" width="15.85546875" style="22" customWidth="1"/>
    <col min="10247" max="10247" width="17.140625" style="22" customWidth="1"/>
    <col min="10248" max="10248" width="13.140625" style="22" customWidth="1"/>
    <col min="10249" max="10249" width="12.140625" style="22" customWidth="1"/>
    <col min="10250" max="10250" width="12.85546875" style="22" customWidth="1"/>
    <col min="10251" max="10251" width="14.42578125" style="22" customWidth="1"/>
    <col min="10252" max="10252" width="12.7109375" style="22" customWidth="1"/>
    <col min="10253" max="10253" width="17.5703125" style="22" customWidth="1"/>
    <col min="10254" max="10254" width="12.5703125" style="22" customWidth="1"/>
    <col min="10255" max="10255" width="17" style="22" customWidth="1"/>
    <col min="10256" max="10256" width="13.140625" style="22" customWidth="1"/>
    <col min="10257" max="10261" width="14.7109375" style="22" customWidth="1"/>
    <col min="10262" max="10262" width="12.5703125" style="22" customWidth="1"/>
    <col min="10263" max="10263" width="9.85546875" style="22" customWidth="1"/>
    <col min="10264" max="10264" width="14.7109375" style="22" customWidth="1"/>
    <col min="10265" max="10265" width="19.140625" style="22" customWidth="1"/>
    <col min="10266" max="10266" width="20.28515625" style="22" customWidth="1"/>
    <col min="10267" max="10267" width="13" style="22" customWidth="1"/>
    <col min="10268" max="10497" width="9.140625" style="22"/>
    <col min="10498" max="10498" width="17.85546875" style="22" customWidth="1"/>
    <col min="10499" max="10499" width="16.85546875" style="22" customWidth="1"/>
    <col min="10500" max="10500" width="14.5703125" style="22" customWidth="1"/>
    <col min="10501" max="10502" width="15.85546875" style="22" customWidth="1"/>
    <col min="10503" max="10503" width="17.140625" style="22" customWidth="1"/>
    <col min="10504" max="10504" width="13.140625" style="22" customWidth="1"/>
    <col min="10505" max="10505" width="12.140625" style="22" customWidth="1"/>
    <col min="10506" max="10506" width="12.85546875" style="22" customWidth="1"/>
    <col min="10507" max="10507" width="14.42578125" style="22" customWidth="1"/>
    <col min="10508" max="10508" width="12.7109375" style="22" customWidth="1"/>
    <col min="10509" max="10509" width="17.5703125" style="22" customWidth="1"/>
    <col min="10510" max="10510" width="12.5703125" style="22" customWidth="1"/>
    <col min="10511" max="10511" width="17" style="22" customWidth="1"/>
    <col min="10512" max="10512" width="13.140625" style="22" customWidth="1"/>
    <col min="10513" max="10517" width="14.7109375" style="22" customWidth="1"/>
    <col min="10518" max="10518" width="12.5703125" style="22" customWidth="1"/>
    <col min="10519" max="10519" width="9.85546875" style="22" customWidth="1"/>
    <col min="10520" max="10520" width="14.7109375" style="22" customWidth="1"/>
    <col min="10521" max="10521" width="19.140625" style="22" customWidth="1"/>
    <col min="10522" max="10522" width="20.28515625" style="22" customWidth="1"/>
    <col min="10523" max="10523" width="13" style="22" customWidth="1"/>
    <col min="10524" max="10753" width="9.140625" style="22"/>
    <col min="10754" max="10754" width="17.85546875" style="22" customWidth="1"/>
    <col min="10755" max="10755" width="16.85546875" style="22" customWidth="1"/>
    <col min="10756" max="10756" width="14.5703125" style="22" customWidth="1"/>
    <col min="10757" max="10758" width="15.85546875" style="22" customWidth="1"/>
    <col min="10759" max="10759" width="17.140625" style="22" customWidth="1"/>
    <col min="10760" max="10760" width="13.140625" style="22" customWidth="1"/>
    <col min="10761" max="10761" width="12.140625" style="22" customWidth="1"/>
    <col min="10762" max="10762" width="12.85546875" style="22" customWidth="1"/>
    <col min="10763" max="10763" width="14.42578125" style="22" customWidth="1"/>
    <col min="10764" max="10764" width="12.7109375" style="22" customWidth="1"/>
    <col min="10765" max="10765" width="17.5703125" style="22" customWidth="1"/>
    <col min="10766" max="10766" width="12.5703125" style="22" customWidth="1"/>
    <col min="10767" max="10767" width="17" style="22" customWidth="1"/>
    <col min="10768" max="10768" width="13.140625" style="22" customWidth="1"/>
    <col min="10769" max="10773" width="14.7109375" style="22" customWidth="1"/>
    <col min="10774" max="10774" width="12.5703125" style="22" customWidth="1"/>
    <col min="10775" max="10775" width="9.85546875" style="22" customWidth="1"/>
    <col min="10776" max="10776" width="14.7109375" style="22" customWidth="1"/>
    <col min="10777" max="10777" width="19.140625" style="22" customWidth="1"/>
    <col min="10778" max="10778" width="20.28515625" style="22" customWidth="1"/>
    <col min="10779" max="10779" width="13" style="22" customWidth="1"/>
    <col min="10780" max="11009" width="9.140625" style="22"/>
    <col min="11010" max="11010" width="17.85546875" style="22" customWidth="1"/>
    <col min="11011" max="11011" width="16.85546875" style="22" customWidth="1"/>
    <col min="11012" max="11012" width="14.5703125" style="22" customWidth="1"/>
    <col min="11013" max="11014" width="15.85546875" style="22" customWidth="1"/>
    <col min="11015" max="11015" width="17.140625" style="22" customWidth="1"/>
    <col min="11016" max="11016" width="13.140625" style="22" customWidth="1"/>
    <col min="11017" max="11017" width="12.140625" style="22" customWidth="1"/>
    <col min="11018" max="11018" width="12.85546875" style="22" customWidth="1"/>
    <col min="11019" max="11019" width="14.42578125" style="22" customWidth="1"/>
    <col min="11020" max="11020" width="12.7109375" style="22" customWidth="1"/>
    <col min="11021" max="11021" width="17.5703125" style="22" customWidth="1"/>
    <col min="11022" max="11022" width="12.5703125" style="22" customWidth="1"/>
    <col min="11023" max="11023" width="17" style="22" customWidth="1"/>
    <col min="11024" max="11024" width="13.140625" style="22" customWidth="1"/>
    <col min="11025" max="11029" width="14.7109375" style="22" customWidth="1"/>
    <col min="11030" max="11030" width="12.5703125" style="22" customWidth="1"/>
    <col min="11031" max="11031" width="9.85546875" style="22" customWidth="1"/>
    <col min="11032" max="11032" width="14.7109375" style="22" customWidth="1"/>
    <col min="11033" max="11033" width="19.140625" style="22" customWidth="1"/>
    <col min="11034" max="11034" width="20.28515625" style="22" customWidth="1"/>
    <col min="11035" max="11035" width="13" style="22" customWidth="1"/>
    <col min="11036" max="11265" width="9.140625" style="22"/>
    <col min="11266" max="11266" width="17.85546875" style="22" customWidth="1"/>
    <col min="11267" max="11267" width="16.85546875" style="22" customWidth="1"/>
    <col min="11268" max="11268" width="14.5703125" style="22" customWidth="1"/>
    <col min="11269" max="11270" width="15.85546875" style="22" customWidth="1"/>
    <col min="11271" max="11271" width="17.140625" style="22" customWidth="1"/>
    <col min="11272" max="11272" width="13.140625" style="22" customWidth="1"/>
    <col min="11273" max="11273" width="12.140625" style="22" customWidth="1"/>
    <col min="11274" max="11274" width="12.85546875" style="22" customWidth="1"/>
    <col min="11275" max="11275" width="14.42578125" style="22" customWidth="1"/>
    <col min="11276" max="11276" width="12.7109375" style="22" customWidth="1"/>
    <col min="11277" max="11277" width="17.5703125" style="22" customWidth="1"/>
    <col min="11278" max="11278" width="12.5703125" style="22" customWidth="1"/>
    <col min="11279" max="11279" width="17" style="22" customWidth="1"/>
    <col min="11280" max="11280" width="13.140625" style="22" customWidth="1"/>
    <col min="11281" max="11285" width="14.7109375" style="22" customWidth="1"/>
    <col min="11286" max="11286" width="12.5703125" style="22" customWidth="1"/>
    <col min="11287" max="11287" width="9.85546875" style="22" customWidth="1"/>
    <col min="11288" max="11288" width="14.7109375" style="22" customWidth="1"/>
    <col min="11289" max="11289" width="19.140625" style="22" customWidth="1"/>
    <col min="11290" max="11290" width="20.28515625" style="22" customWidth="1"/>
    <col min="11291" max="11291" width="13" style="22" customWidth="1"/>
    <col min="11292" max="11521" width="9.140625" style="22"/>
    <col min="11522" max="11522" width="17.85546875" style="22" customWidth="1"/>
    <col min="11523" max="11523" width="16.85546875" style="22" customWidth="1"/>
    <col min="11524" max="11524" width="14.5703125" style="22" customWidth="1"/>
    <col min="11525" max="11526" width="15.85546875" style="22" customWidth="1"/>
    <col min="11527" max="11527" width="17.140625" style="22" customWidth="1"/>
    <col min="11528" max="11528" width="13.140625" style="22" customWidth="1"/>
    <col min="11529" max="11529" width="12.140625" style="22" customWidth="1"/>
    <col min="11530" max="11530" width="12.85546875" style="22" customWidth="1"/>
    <col min="11531" max="11531" width="14.42578125" style="22" customWidth="1"/>
    <col min="11532" max="11532" width="12.7109375" style="22" customWidth="1"/>
    <col min="11533" max="11533" width="17.5703125" style="22" customWidth="1"/>
    <col min="11534" max="11534" width="12.5703125" style="22" customWidth="1"/>
    <col min="11535" max="11535" width="17" style="22" customWidth="1"/>
    <col min="11536" max="11536" width="13.140625" style="22" customWidth="1"/>
    <col min="11537" max="11541" width="14.7109375" style="22" customWidth="1"/>
    <col min="11542" max="11542" width="12.5703125" style="22" customWidth="1"/>
    <col min="11543" max="11543" width="9.85546875" style="22" customWidth="1"/>
    <col min="11544" max="11544" width="14.7109375" style="22" customWidth="1"/>
    <col min="11545" max="11545" width="19.140625" style="22" customWidth="1"/>
    <col min="11546" max="11546" width="20.28515625" style="22" customWidth="1"/>
    <col min="11547" max="11547" width="13" style="22" customWidth="1"/>
    <col min="11548" max="11777" width="9.140625" style="22"/>
    <col min="11778" max="11778" width="17.85546875" style="22" customWidth="1"/>
    <col min="11779" max="11779" width="16.85546875" style="22" customWidth="1"/>
    <col min="11780" max="11780" width="14.5703125" style="22" customWidth="1"/>
    <col min="11781" max="11782" width="15.85546875" style="22" customWidth="1"/>
    <col min="11783" max="11783" width="17.140625" style="22" customWidth="1"/>
    <col min="11784" max="11784" width="13.140625" style="22" customWidth="1"/>
    <col min="11785" max="11785" width="12.140625" style="22" customWidth="1"/>
    <col min="11786" max="11786" width="12.85546875" style="22" customWidth="1"/>
    <col min="11787" max="11787" width="14.42578125" style="22" customWidth="1"/>
    <col min="11788" max="11788" width="12.7109375" style="22" customWidth="1"/>
    <col min="11789" max="11789" width="17.5703125" style="22" customWidth="1"/>
    <col min="11790" max="11790" width="12.5703125" style="22" customWidth="1"/>
    <col min="11791" max="11791" width="17" style="22" customWidth="1"/>
    <col min="11792" max="11792" width="13.140625" style="22" customWidth="1"/>
    <col min="11793" max="11797" width="14.7109375" style="22" customWidth="1"/>
    <col min="11798" max="11798" width="12.5703125" style="22" customWidth="1"/>
    <col min="11799" max="11799" width="9.85546875" style="22" customWidth="1"/>
    <col min="11800" max="11800" width="14.7109375" style="22" customWidth="1"/>
    <col min="11801" max="11801" width="19.140625" style="22" customWidth="1"/>
    <col min="11802" max="11802" width="20.28515625" style="22" customWidth="1"/>
    <col min="11803" max="11803" width="13" style="22" customWidth="1"/>
    <col min="11804" max="12033" width="9.140625" style="22"/>
    <col min="12034" max="12034" width="17.85546875" style="22" customWidth="1"/>
    <col min="12035" max="12035" width="16.85546875" style="22" customWidth="1"/>
    <col min="12036" max="12036" width="14.5703125" style="22" customWidth="1"/>
    <col min="12037" max="12038" width="15.85546875" style="22" customWidth="1"/>
    <col min="12039" max="12039" width="17.140625" style="22" customWidth="1"/>
    <col min="12040" max="12040" width="13.140625" style="22" customWidth="1"/>
    <col min="12041" max="12041" width="12.140625" style="22" customWidth="1"/>
    <col min="12042" max="12042" width="12.85546875" style="22" customWidth="1"/>
    <col min="12043" max="12043" width="14.42578125" style="22" customWidth="1"/>
    <col min="12044" max="12044" width="12.7109375" style="22" customWidth="1"/>
    <col min="12045" max="12045" width="17.5703125" style="22" customWidth="1"/>
    <col min="12046" max="12046" width="12.5703125" style="22" customWidth="1"/>
    <col min="12047" max="12047" width="17" style="22" customWidth="1"/>
    <col min="12048" max="12048" width="13.140625" style="22" customWidth="1"/>
    <col min="12049" max="12053" width="14.7109375" style="22" customWidth="1"/>
    <col min="12054" max="12054" width="12.5703125" style="22" customWidth="1"/>
    <col min="12055" max="12055" width="9.85546875" style="22" customWidth="1"/>
    <col min="12056" max="12056" width="14.7109375" style="22" customWidth="1"/>
    <col min="12057" max="12057" width="19.140625" style="22" customWidth="1"/>
    <col min="12058" max="12058" width="20.28515625" style="22" customWidth="1"/>
    <col min="12059" max="12059" width="13" style="22" customWidth="1"/>
    <col min="12060" max="12289" width="9.140625" style="22"/>
    <col min="12290" max="12290" width="17.85546875" style="22" customWidth="1"/>
    <col min="12291" max="12291" width="16.85546875" style="22" customWidth="1"/>
    <col min="12292" max="12292" width="14.5703125" style="22" customWidth="1"/>
    <col min="12293" max="12294" width="15.85546875" style="22" customWidth="1"/>
    <col min="12295" max="12295" width="17.140625" style="22" customWidth="1"/>
    <col min="12296" max="12296" width="13.140625" style="22" customWidth="1"/>
    <col min="12297" max="12297" width="12.140625" style="22" customWidth="1"/>
    <col min="12298" max="12298" width="12.85546875" style="22" customWidth="1"/>
    <col min="12299" max="12299" width="14.42578125" style="22" customWidth="1"/>
    <col min="12300" max="12300" width="12.7109375" style="22" customWidth="1"/>
    <col min="12301" max="12301" width="17.5703125" style="22" customWidth="1"/>
    <col min="12302" max="12302" width="12.5703125" style="22" customWidth="1"/>
    <col min="12303" max="12303" width="17" style="22" customWidth="1"/>
    <col min="12304" max="12304" width="13.140625" style="22" customWidth="1"/>
    <col min="12305" max="12309" width="14.7109375" style="22" customWidth="1"/>
    <col min="12310" max="12310" width="12.5703125" style="22" customWidth="1"/>
    <col min="12311" max="12311" width="9.85546875" style="22" customWidth="1"/>
    <col min="12312" max="12312" width="14.7109375" style="22" customWidth="1"/>
    <col min="12313" max="12313" width="19.140625" style="22" customWidth="1"/>
    <col min="12314" max="12314" width="20.28515625" style="22" customWidth="1"/>
    <col min="12315" max="12315" width="13" style="22" customWidth="1"/>
    <col min="12316" max="12545" width="9.140625" style="22"/>
    <col min="12546" max="12546" width="17.85546875" style="22" customWidth="1"/>
    <col min="12547" max="12547" width="16.85546875" style="22" customWidth="1"/>
    <col min="12548" max="12548" width="14.5703125" style="22" customWidth="1"/>
    <col min="12549" max="12550" width="15.85546875" style="22" customWidth="1"/>
    <col min="12551" max="12551" width="17.140625" style="22" customWidth="1"/>
    <col min="12552" max="12552" width="13.140625" style="22" customWidth="1"/>
    <col min="12553" max="12553" width="12.140625" style="22" customWidth="1"/>
    <col min="12554" max="12554" width="12.85546875" style="22" customWidth="1"/>
    <col min="12555" max="12555" width="14.42578125" style="22" customWidth="1"/>
    <col min="12556" max="12556" width="12.7109375" style="22" customWidth="1"/>
    <col min="12557" max="12557" width="17.5703125" style="22" customWidth="1"/>
    <col min="12558" max="12558" width="12.5703125" style="22" customWidth="1"/>
    <col min="12559" max="12559" width="17" style="22" customWidth="1"/>
    <col min="12560" max="12560" width="13.140625" style="22" customWidth="1"/>
    <col min="12561" max="12565" width="14.7109375" style="22" customWidth="1"/>
    <col min="12566" max="12566" width="12.5703125" style="22" customWidth="1"/>
    <col min="12567" max="12567" width="9.85546875" style="22" customWidth="1"/>
    <col min="12568" max="12568" width="14.7109375" style="22" customWidth="1"/>
    <col min="12569" max="12569" width="19.140625" style="22" customWidth="1"/>
    <col min="12570" max="12570" width="20.28515625" style="22" customWidth="1"/>
    <col min="12571" max="12571" width="13" style="22" customWidth="1"/>
    <col min="12572" max="12801" width="9.140625" style="22"/>
    <col min="12802" max="12802" width="17.85546875" style="22" customWidth="1"/>
    <col min="12803" max="12803" width="16.85546875" style="22" customWidth="1"/>
    <col min="12804" max="12804" width="14.5703125" style="22" customWidth="1"/>
    <col min="12805" max="12806" width="15.85546875" style="22" customWidth="1"/>
    <col min="12807" max="12807" width="17.140625" style="22" customWidth="1"/>
    <col min="12808" max="12808" width="13.140625" style="22" customWidth="1"/>
    <col min="12809" max="12809" width="12.140625" style="22" customWidth="1"/>
    <col min="12810" max="12810" width="12.85546875" style="22" customWidth="1"/>
    <col min="12811" max="12811" width="14.42578125" style="22" customWidth="1"/>
    <col min="12812" max="12812" width="12.7109375" style="22" customWidth="1"/>
    <col min="12813" max="12813" width="17.5703125" style="22" customWidth="1"/>
    <col min="12814" max="12814" width="12.5703125" style="22" customWidth="1"/>
    <col min="12815" max="12815" width="17" style="22" customWidth="1"/>
    <col min="12816" max="12816" width="13.140625" style="22" customWidth="1"/>
    <col min="12817" max="12821" width="14.7109375" style="22" customWidth="1"/>
    <col min="12822" max="12822" width="12.5703125" style="22" customWidth="1"/>
    <col min="12823" max="12823" width="9.85546875" style="22" customWidth="1"/>
    <col min="12824" max="12824" width="14.7109375" style="22" customWidth="1"/>
    <col min="12825" max="12825" width="19.140625" style="22" customWidth="1"/>
    <col min="12826" max="12826" width="20.28515625" style="22" customWidth="1"/>
    <col min="12827" max="12827" width="13" style="22" customWidth="1"/>
    <col min="12828" max="13057" width="9.140625" style="22"/>
    <col min="13058" max="13058" width="17.85546875" style="22" customWidth="1"/>
    <col min="13059" max="13059" width="16.85546875" style="22" customWidth="1"/>
    <col min="13060" max="13060" width="14.5703125" style="22" customWidth="1"/>
    <col min="13061" max="13062" width="15.85546875" style="22" customWidth="1"/>
    <col min="13063" max="13063" width="17.140625" style="22" customWidth="1"/>
    <col min="13064" max="13064" width="13.140625" style="22" customWidth="1"/>
    <col min="13065" max="13065" width="12.140625" style="22" customWidth="1"/>
    <col min="13066" max="13066" width="12.85546875" style="22" customWidth="1"/>
    <col min="13067" max="13067" width="14.42578125" style="22" customWidth="1"/>
    <col min="13068" max="13068" width="12.7109375" style="22" customWidth="1"/>
    <col min="13069" max="13069" width="17.5703125" style="22" customWidth="1"/>
    <col min="13070" max="13070" width="12.5703125" style="22" customWidth="1"/>
    <col min="13071" max="13071" width="17" style="22" customWidth="1"/>
    <col min="13072" max="13072" width="13.140625" style="22" customWidth="1"/>
    <col min="13073" max="13077" width="14.7109375" style="22" customWidth="1"/>
    <col min="13078" max="13078" width="12.5703125" style="22" customWidth="1"/>
    <col min="13079" max="13079" width="9.85546875" style="22" customWidth="1"/>
    <col min="13080" max="13080" width="14.7109375" style="22" customWidth="1"/>
    <col min="13081" max="13081" width="19.140625" style="22" customWidth="1"/>
    <col min="13082" max="13082" width="20.28515625" style="22" customWidth="1"/>
    <col min="13083" max="13083" width="13" style="22" customWidth="1"/>
    <col min="13084" max="13313" width="9.140625" style="22"/>
    <col min="13314" max="13314" width="17.85546875" style="22" customWidth="1"/>
    <col min="13315" max="13315" width="16.85546875" style="22" customWidth="1"/>
    <col min="13316" max="13316" width="14.5703125" style="22" customWidth="1"/>
    <col min="13317" max="13318" width="15.85546875" style="22" customWidth="1"/>
    <col min="13319" max="13319" width="17.140625" style="22" customWidth="1"/>
    <col min="13320" max="13320" width="13.140625" style="22" customWidth="1"/>
    <col min="13321" max="13321" width="12.140625" style="22" customWidth="1"/>
    <col min="13322" max="13322" width="12.85546875" style="22" customWidth="1"/>
    <col min="13323" max="13323" width="14.42578125" style="22" customWidth="1"/>
    <col min="13324" max="13324" width="12.7109375" style="22" customWidth="1"/>
    <col min="13325" max="13325" width="17.5703125" style="22" customWidth="1"/>
    <col min="13326" max="13326" width="12.5703125" style="22" customWidth="1"/>
    <col min="13327" max="13327" width="17" style="22" customWidth="1"/>
    <col min="13328" max="13328" width="13.140625" style="22" customWidth="1"/>
    <col min="13329" max="13333" width="14.7109375" style="22" customWidth="1"/>
    <col min="13334" max="13334" width="12.5703125" style="22" customWidth="1"/>
    <col min="13335" max="13335" width="9.85546875" style="22" customWidth="1"/>
    <col min="13336" max="13336" width="14.7109375" style="22" customWidth="1"/>
    <col min="13337" max="13337" width="19.140625" style="22" customWidth="1"/>
    <col min="13338" max="13338" width="20.28515625" style="22" customWidth="1"/>
    <col min="13339" max="13339" width="13" style="22" customWidth="1"/>
    <col min="13340" max="13569" width="9.140625" style="22"/>
    <col min="13570" max="13570" width="17.85546875" style="22" customWidth="1"/>
    <col min="13571" max="13571" width="16.85546875" style="22" customWidth="1"/>
    <col min="13572" max="13572" width="14.5703125" style="22" customWidth="1"/>
    <col min="13573" max="13574" width="15.85546875" style="22" customWidth="1"/>
    <col min="13575" max="13575" width="17.140625" style="22" customWidth="1"/>
    <col min="13576" max="13576" width="13.140625" style="22" customWidth="1"/>
    <col min="13577" max="13577" width="12.140625" style="22" customWidth="1"/>
    <col min="13578" max="13578" width="12.85546875" style="22" customWidth="1"/>
    <col min="13579" max="13579" width="14.42578125" style="22" customWidth="1"/>
    <col min="13580" max="13580" width="12.7109375" style="22" customWidth="1"/>
    <col min="13581" max="13581" width="17.5703125" style="22" customWidth="1"/>
    <col min="13582" max="13582" width="12.5703125" style="22" customWidth="1"/>
    <col min="13583" max="13583" width="17" style="22" customWidth="1"/>
    <col min="13584" max="13584" width="13.140625" style="22" customWidth="1"/>
    <col min="13585" max="13589" width="14.7109375" style="22" customWidth="1"/>
    <col min="13590" max="13590" width="12.5703125" style="22" customWidth="1"/>
    <col min="13591" max="13591" width="9.85546875" style="22" customWidth="1"/>
    <col min="13592" max="13592" width="14.7109375" style="22" customWidth="1"/>
    <col min="13593" max="13593" width="19.140625" style="22" customWidth="1"/>
    <col min="13594" max="13594" width="20.28515625" style="22" customWidth="1"/>
    <col min="13595" max="13595" width="13" style="22" customWidth="1"/>
    <col min="13596" max="13825" width="9.140625" style="22"/>
    <col min="13826" max="13826" width="17.85546875" style="22" customWidth="1"/>
    <col min="13827" max="13827" width="16.85546875" style="22" customWidth="1"/>
    <col min="13828" max="13828" width="14.5703125" style="22" customWidth="1"/>
    <col min="13829" max="13830" width="15.85546875" style="22" customWidth="1"/>
    <col min="13831" max="13831" width="17.140625" style="22" customWidth="1"/>
    <col min="13832" max="13832" width="13.140625" style="22" customWidth="1"/>
    <col min="13833" max="13833" width="12.140625" style="22" customWidth="1"/>
    <col min="13834" max="13834" width="12.85546875" style="22" customWidth="1"/>
    <col min="13835" max="13835" width="14.42578125" style="22" customWidth="1"/>
    <col min="13836" max="13836" width="12.7109375" style="22" customWidth="1"/>
    <col min="13837" max="13837" width="17.5703125" style="22" customWidth="1"/>
    <col min="13838" max="13838" width="12.5703125" style="22" customWidth="1"/>
    <col min="13839" max="13839" width="17" style="22" customWidth="1"/>
    <col min="13840" max="13840" width="13.140625" style="22" customWidth="1"/>
    <col min="13841" max="13845" width="14.7109375" style="22" customWidth="1"/>
    <col min="13846" max="13846" width="12.5703125" style="22" customWidth="1"/>
    <col min="13847" max="13847" width="9.85546875" style="22" customWidth="1"/>
    <col min="13848" max="13848" width="14.7109375" style="22" customWidth="1"/>
    <col min="13849" max="13849" width="19.140625" style="22" customWidth="1"/>
    <col min="13850" max="13850" width="20.28515625" style="22" customWidth="1"/>
    <col min="13851" max="13851" width="13" style="22" customWidth="1"/>
    <col min="13852" max="14081" width="9.140625" style="22"/>
    <col min="14082" max="14082" width="17.85546875" style="22" customWidth="1"/>
    <col min="14083" max="14083" width="16.85546875" style="22" customWidth="1"/>
    <col min="14084" max="14084" width="14.5703125" style="22" customWidth="1"/>
    <col min="14085" max="14086" width="15.85546875" style="22" customWidth="1"/>
    <col min="14087" max="14087" width="17.140625" style="22" customWidth="1"/>
    <col min="14088" max="14088" width="13.140625" style="22" customWidth="1"/>
    <col min="14089" max="14089" width="12.140625" style="22" customWidth="1"/>
    <col min="14090" max="14090" width="12.85546875" style="22" customWidth="1"/>
    <col min="14091" max="14091" width="14.42578125" style="22" customWidth="1"/>
    <col min="14092" max="14092" width="12.7109375" style="22" customWidth="1"/>
    <col min="14093" max="14093" width="17.5703125" style="22" customWidth="1"/>
    <col min="14094" max="14094" width="12.5703125" style="22" customWidth="1"/>
    <col min="14095" max="14095" width="17" style="22" customWidth="1"/>
    <col min="14096" max="14096" width="13.140625" style="22" customWidth="1"/>
    <col min="14097" max="14101" width="14.7109375" style="22" customWidth="1"/>
    <col min="14102" max="14102" width="12.5703125" style="22" customWidth="1"/>
    <col min="14103" max="14103" width="9.85546875" style="22" customWidth="1"/>
    <col min="14104" max="14104" width="14.7109375" style="22" customWidth="1"/>
    <col min="14105" max="14105" width="19.140625" style="22" customWidth="1"/>
    <col min="14106" max="14106" width="20.28515625" style="22" customWidth="1"/>
    <col min="14107" max="14107" width="13" style="22" customWidth="1"/>
    <col min="14108" max="14337" width="9.140625" style="22"/>
    <col min="14338" max="14338" width="17.85546875" style="22" customWidth="1"/>
    <col min="14339" max="14339" width="16.85546875" style="22" customWidth="1"/>
    <col min="14340" max="14340" width="14.5703125" style="22" customWidth="1"/>
    <col min="14341" max="14342" width="15.85546875" style="22" customWidth="1"/>
    <col min="14343" max="14343" width="17.140625" style="22" customWidth="1"/>
    <col min="14344" max="14344" width="13.140625" style="22" customWidth="1"/>
    <col min="14345" max="14345" width="12.140625" style="22" customWidth="1"/>
    <col min="14346" max="14346" width="12.85546875" style="22" customWidth="1"/>
    <col min="14347" max="14347" width="14.42578125" style="22" customWidth="1"/>
    <col min="14348" max="14348" width="12.7109375" style="22" customWidth="1"/>
    <col min="14349" max="14349" width="17.5703125" style="22" customWidth="1"/>
    <col min="14350" max="14350" width="12.5703125" style="22" customWidth="1"/>
    <col min="14351" max="14351" width="17" style="22" customWidth="1"/>
    <col min="14352" max="14352" width="13.140625" style="22" customWidth="1"/>
    <col min="14353" max="14357" width="14.7109375" style="22" customWidth="1"/>
    <col min="14358" max="14358" width="12.5703125" style="22" customWidth="1"/>
    <col min="14359" max="14359" width="9.85546875" style="22" customWidth="1"/>
    <col min="14360" max="14360" width="14.7109375" style="22" customWidth="1"/>
    <col min="14361" max="14361" width="19.140625" style="22" customWidth="1"/>
    <col min="14362" max="14362" width="20.28515625" style="22" customWidth="1"/>
    <col min="14363" max="14363" width="13" style="22" customWidth="1"/>
    <col min="14364" max="14593" width="9.140625" style="22"/>
    <col min="14594" max="14594" width="17.85546875" style="22" customWidth="1"/>
    <col min="14595" max="14595" width="16.85546875" style="22" customWidth="1"/>
    <col min="14596" max="14596" width="14.5703125" style="22" customWidth="1"/>
    <col min="14597" max="14598" width="15.85546875" style="22" customWidth="1"/>
    <col min="14599" max="14599" width="17.140625" style="22" customWidth="1"/>
    <col min="14600" max="14600" width="13.140625" style="22" customWidth="1"/>
    <col min="14601" max="14601" width="12.140625" style="22" customWidth="1"/>
    <col min="14602" max="14602" width="12.85546875" style="22" customWidth="1"/>
    <col min="14603" max="14603" width="14.42578125" style="22" customWidth="1"/>
    <col min="14604" max="14604" width="12.7109375" style="22" customWidth="1"/>
    <col min="14605" max="14605" width="17.5703125" style="22" customWidth="1"/>
    <col min="14606" max="14606" width="12.5703125" style="22" customWidth="1"/>
    <col min="14607" max="14607" width="17" style="22" customWidth="1"/>
    <col min="14608" max="14608" width="13.140625" style="22" customWidth="1"/>
    <col min="14609" max="14613" width="14.7109375" style="22" customWidth="1"/>
    <col min="14614" max="14614" width="12.5703125" style="22" customWidth="1"/>
    <col min="14615" max="14615" width="9.85546875" style="22" customWidth="1"/>
    <col min="14616" max="14616" width="14.7109375" style="22" customWidth="1"/>
    <col min="14617" max="14617" width="19.140625" style="22" customWidth="1"/>
    <col min="14618" max="14618" width="20.28515625" style="22" customWidth="1"/>
    <col min="14619" max="14619" width="13" style="22" customWidth="1"/>
    <col min="14620" max="14849" width="9.140625" style="22"/>
    <col min="14850" max="14850" width="17.85546875" style="22" customWidth="1"/>
    <col min="14851" max="14851" width="16.85546875" style="22" customWidth="1"/>
    <col min="14852" max="14852" width="14.5703125" style="22" customWidth="1"/>
    <col min="14853" max="14854" width="15.85546875" style="22" customWidth="1"/>
    <col min="14855" max="14855" width="17.140625" style="22" customWidth="1"/>
    <col min="14856" max="14856" width="13.140625" style="22" customWidth="1"/>
    <col min="14857" max="14857" width="12.140625" style="22" customWidth="1"/>
    <col min="14858" max="14858" width="12.85546875" style="22" customWidth="1"/>
    <col min="14859" max="14859" width="14.42578125" style="22" customWidth="1"/>
    <col min="14860" max="14860" width="12.7109375" style="22" customWidth="1"/>
    <col min="14861" max="14861" width="17.5703125" style="22" customWidth="1"/>
    <col min="14862" max="14862" width="12.5703125" style="22" customWidth="1"/>
    <col min="14863" max="14863" width="17" style="22" customWidth="1"/>
    <col min="14864" max="14864" width="13.140625" style="22" customWidth="1"/>
    <col min="14865" max="14869" width="14.7109375" style="22" customWidth="1"/>
    <col min="14870" max="14870" width="12.5703125" style="22" customWidth="1"/>
    <col min="14871" max="14871" width="9.85546875" style="22" customWidth="1"/>
    <col min="14872" max="14872" width="14.7109375" style="22" customWidth="1"/>
    <col min="14873" max="14873" width="19.140625" style="22" customWidth="1"/>
    <col min="14874" max="14874" width="20.28515625" style="22" customWidth="1"/>
    <col min="14875" max="14875" width="13" style="22" customWidth="1"/>
    <col min="14876" max="15105" width="9.140625" style="22"/>
    <col min="15106" max="15106" width="17.85546875" style="22" customWidth="1"/>
    <col min="15107" max="15107" width="16.85546875" style="22" customWidth="1"/>
    <col min="15108" max="15108" width="14.5703125" style="22" customWidth="1"/>
    <col min="15109" max="15110" width="15.85546875" style="22" customWidth="1"/>
    <col min="15111" max="15111" width="17.140625" style="22" customWidth="1"/>
    <col min="15112" max="15112" width="13.140625" style="22" customWidth="1"/>
    <col min="15113" max="15113" width="12.140625" style="22" customWidth="1"/>
    <col min="15114" max="15114" width="12.85546875" style="22" customWidth="1"/>
    <col min="15115" max="15115" width="14.42578125" style="22" customWidth="1"/>
    <col min="15116" max="15116" width="12.7109375" style="22" customWidth="1"/>
    <col min="15117" max="15117" width="17.5703125" style="22" customWidth="1"/>
    <col min="15118" max="15118" width="12.5703125" style="22" customWidth="1"/>
    <col min="15119" max="15119" width="17" style="22" customWidth="1"/>
    <col min="15120" max="15120" width="13.140625" style="22" customWidth="1"/>
    <col min="15121" max="15125" width="14.7109375" style="22" customWidth="1"/>
    <col min="15126" max="15126" width="12.5703125" style="22" customWidth="1"/>
    <col min="15127" max="15127" width="9.85546875" style="22" customWidth="1"/>
    <col min="15128" max="15128" width="14.7109375" style="22" customWidth="1"/>
    <col min="15129" max="15129" width="19.140625" style="22" customWidth="1"/>
    <col min="15130" max="15130" width="20.28515625" style="22" customWidth="1"/>
    <col min="15131" max="15131" width="13" style="22" customWidth="1"/>
    <col min="15132" max="15361" width="9.140625" style="22"/>
    <col min="15362" max="15362" width="17.85546875" style="22" customWidth="1"/>
    <col min="15363" max="15363" width="16.85546875" style="22" customWidth="1"/>
    <col min="15364" max="15364" width="14.5703125" style="22" customWidth="1"/>
    <col min="15365" max="15366" width="15.85546875" style="22" customWidth="1"/>
    <col min="15367" max="15367" width="17.140625" style="22" customWidth="1"/>
    <col min="15368" max="15368" width="13.140625" style="22" customWidth="1"/>
    <col min="15369" max="15369" width="12.140625" style="22" customWidth="1"/>
    <col min="15370" max="15370" width="12.85546875" style="22" customWidth="1"/>
    <col min="15371" max="15371" width="14.42578125" style="22" customWidth="1"/>
    <col min="15372" max="15372" width="12.7109375" style="22" customWidth="1"/>
    <col min="15373" max="15373" width="17.5703125" style="22" customWidth="1"/>
    <col min="15374" max="15374" width="12.5703125" style="22" customWidth="1"/>
    <col min="15375" max="15375" width="17" style="22" customWidth="1"/>
    <col min="15376" max="15376" width="13.140625" style="22" customWidth="1"/>
    <col min="15377" max="15381" width="14.7109375" style="22" customWidth="1"/>
    <col min="15382" max="15382" width="12.5703125" style="22" customWidth="1"/>
    <col min="15383" max="15383" width="9.85546875" style="22" customWidth="1"/>
    <col min="15384" max="15384" width="14.7109375" style="22" customWidth="1"/>
    <col min="15385" max="15385" width="19.140625" style="22" customWidth="1"/>
    <col min="15386" max="15386" width="20.28515625" style="22" customWidth="1"/>
    <col min="15387" max="15387" width="13" style="22" customWidth="1"/>
    <col min="15388" max="15617" width="9.140625" style="22"/>
    <col min="15618" max="15618" width="17.85546875" style="22" customWidth="1"/>
    <col min="15619" max="15619" width="16.85546875" style="22" customWidth="1"/>
    <col min="15620" max="15620" width="14.5703125" style="22" customWidth="1"/>
    <col min="15621" max="15622" width="15.85546875" style="22" customWidth="1"/>
    <col min="15623" max="15623" width="17.140625" style="22" customWidth="1"/>
    <col min="15624" max="15624" width="13.140625" style="22" customWidth="1"/>
    <col min="15625" max="15625" width="12.140625" style="22" customWidth="1"/>
    <col min="15626" max="15626" width="12.85546875" style="22" customWidth="1"/>
    <col min="15627" max="15627" width="14.42578125" style="22" customWidth="1"/>
    <col min="15628" max="15628" width="12.7109375" style="22" customWidth="1"/>
    <col min="15629" max="15629" width="17.5703125" style="22" customWidth="1"/>
    <col min="15630" max="15630" width="12.5703125" style="22" customWidth="1"/>
    <col min="15631" max="15631" width="17" style="22" customWidth="1"/>
    <col min="15632" max="15632" width="13.140625" style="22" customWidth="1"/>
    <col min="15633" max="15637" width="14.7109375" style="22" customWidth="1"/>
    <col min="15638" max="15638" width="12.5703125" style="22" customWidth="1"/>
    <col min="15639" max="15639" width="9.85546875" style="22" customWidth="1"/>
    <col min="15640" max="15640" width="14.7109375" style="22" customWidth="1"/>
    <col min="15641" max="15641" width="19.140625" style="22" customWidth="1"/>
    <col min="15642" max="15642" width="20.28515625" style="22" customWidth="1"/>
    <col min="15643" max="15643" width="13" style="22" customWidth="1"/>
    <col min="15644" max="15873" width="9.140625" style="22"/>
    <col min="15874" max="15874" width="17.85546875" style="22" customWidth="1"/>
    <col min="15875" max="15875" width="16.85546875" style="22" customWidth="1"/>
    <col min="15876" max="15876" width="14.5703125" style="22" customWidth="1"/>
    <col min="15877" max="15878" width="15.85546875" style="22" customWidth="1"/>
    <col min="15879" max="15879" width="17.140625" style="22" customWidth="1"/>
    <col min="15880" max="15880" width="13.140625" style="22" customWidth="1"/>
    <col min="15881" max="15881" width="12.140625" style="22" customWidth="1"/>
    <col min="15882" max="15882" width="12.85546875" style="22" customWidth="1"/>
    <col min="15883" max="15883" width="14.42578125" style="22" customWidth="1"/>
    <col min="15884" max="15884" width="12.7109375" style="22" customWidth="1"/>
    <col min="15885" max="15885" width="17.5703125" style="22" customWidth="1"/>
    <col min="15886" max="15886" width="12.5703125" style="22" customWidth="1"/>
    <col min="15887" max="15887" width="17" style="22" customWidth="1"/>
    <col min="15888" max="15888" width="13.140625" style="22" customWidth="1"/>
    <col min="15889" max="15893" width="14.7109375" style="22" customWidth="1"/>
    <col min="15894" max="15894" width="12.5703125" style="22" customWidth="1"/>
    <col min="15895" max="15895" width="9.85546875" style="22" customWidth="1"/>
    <col min="15896" max="15896" width="14.7109375" style="22" customWidth="1"/>
    <col min="15897" max="15897" width="19.140625" style="22" customWidth="1"/>
    <col min="15898" max="15898" width="20.28515625" style="22" customWidth="1"/>
    <col min="15899" max="15899" width="13" style="22" customWidth="1"/>
    <col min="15900" max="16129" width="9.140625" style="22"/>
    <col min="16130" max="16130" width="17.85546875" style="22" customWidth="1"/>
    <col min="16131" max="16131" width="16.85546875" style="22" customWidth="1"/>
    <col min="16132" max="16132" width="14.5703125" style="22" customWidth="1"/>
    <col min="16133" max="16134" width="15.85546875" style="22" customWidth="1"/>
    <col min="16135" max="16135" width="17.140625" style="22" customWidth="1"/>
    <col min="16136" max="16136" width="13.140625" style="22" customWidth="1"/>
    <col min="16137" max="16137" width="12.140625" style="22" customWidth="1"/>
    <col min="16138" max="16138" width="12.85546875" style="22" customWidth="1"/>
    <col min="16139" max="16139" width="14.42578125" style="22" customWidth="1"/>
    <col min="16140" max="16140" width="12.7109375" style="22" customWidth="1"/>
    <col min="16141" max="16141" width="17.5703125" style="22" customWidth="1"/>
    <col min="16142" max="16142" width="12.5703125" style="22" customWidth="1"/>
    <col min="16143" max="16143" width="17" style="22" customWidth="1"/>
    <col min="16144" max="16144" width="13.140625" style="22" customWidth="1"/>
    <col min="16145" max="16149" width="14.7109375" style="22" customWidth="1"/>
    <col min="16150" max="16150" width="12.5703125" style="22" customWidth="1"/>
    <col min="16151" max="16151" width="9.85546875" style="22" customWidth="1"/>
    <col min="16152" max="16152" width="14.7109375" style="22" customWidth="1"/>
    <col min="16153" max="16153" width="19.140625" style="22" customWidth="1"/>
    <col min="16154" max="16154" width="20.28515625" style="22" customWidth="1"/>
    <col min="16155" max="16155" width="13" style="22" customWidth="1"/>
    <col min="16156" max="16384" width="9.140625" style="22"/>
  </cols>
  <sheetData>
    <row r="1" spans="1:26" ht="24" customHeight="1" x14ac:dyDescent="0.2">
      <c r="A1" s="754" t="s">
        <v>737</v>
      </c>
      <c r="B1" s="754"/>
      <c r="C1" s="754"/>
      <c r="D1" s="754"/>
      <c r="E1" s="754"/>
      <c r="F1" s="754"/>
      <c r="G1" s="754"/>
      <c r="H1" s="754"/>
      <c r="I1" s="754"/>
      <c r="J1" s="754"/>
      <c r="K1" s="754" t="s">
        <v>737</v>
      </c>
      <c r="L1" s="754"/>
      <c r="M1" s="754"/>
      <c r="N1" s="754"/>
      <c r="O1" s="754"/>
      <c r="P1" s="754"/>
      <c r="Q1" s="754"/>
      <c r="R1" s="754"/>
      <c r="S1" s="754"/>
      <c r="T1" s="754"/>
      <c r="U1" s="754"/>
      <c r="V1" s="754"/>
      <c r="W1" s="754"/>
      <c r="X1" s="754"/>
      <c r="Y1" s="754"/>
      <c r="Z1" s="754"/>
    </row>
    <row r="2" spans="1:26" ht="24" customHeight="1" x14ac:dyDescent="0.2">
      <c r="A2" s="754" t="s">
        <v>739</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6" ht="24" customHeight="1" x14ac:dyDescent="0.2">
      <c r="A3" s="754" t="s">
        <v>740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row>
    <row r="4" spans="1:26" ht="24" customHeight="1" x14ac:dyDescent="0.2">
      <c r="A4" s="754" t="s">
        <v>738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row>
    <row r="5" spans="1:26" s="118" customFormat="1" ht="18.75" x14ac:dyDescent="0.2">
      <c r="A5" s="755" t="s">
        <v>112</v>
      </c>
      <c r="B5" s="755"/>
      <c r="C5" s="755"/>
      <c r="D5" s="755"/>
      <c r="E5" s="755"/>
      <c r="F5" s="755"/>
      <c r="G5" s="755"/>
      <c r="H5" s="755"/>
      <c r="I5" s="755"/>
      <c r="J5" s="755"/>
      <c r="K5" s="755"/>
      <c r="L5" s="755"/>
      <c r="M5" s="755"/>
      <c r="N5" s="755"/>
      <c r="O5" s="755"/>
      <c r="P5" s="755"/>
      <c r="Q5" s="755"/>
      <c r="R5" s="755"/>
      <c r="S5" s="755"/>
      <c r="T5" s="755"/>
      <c r="U5" s="755"/>
      <c r="V5" s="755"/>
      <c r="W5" s="755"/>
      <c r="X5" s="755"/>
      <c r="Y5" s="755"/>
      <c r="Z5" s="755"/>
    </row>
    <row r="6" spans="1:26" s="118" customFormat="1" x14ac:dyDescent="0.2">
      <c r="Q6" s="139"/>
      <c r="R6" s="139"/>
      <c r="U6" s="144"/>
    </row>
    <row r="7" spans="1:26" s="118" customFormat="1" ht="18" x14ac:dyDescent="0.2">
      <c r="A7" s="741" t="s">
        <v>113</v>
      </c>
      <c r="B7" s="741"/>
      <c r="C7" s="741"/>
      <c r="D7" s="741"/>
      <c r="E7" s="741"/>
      <c r="F7" s="741"/>
      <c r="G7" s="741"/>
      <c r="H7" s="741"/>
      <c r="I7" s="741"/>
      <c r="J7" s="741"/>
      <c r="K7" s="741"/>
      <c r="L7" s="741"/>
      <c r="M7" s="741"/>
      <c r="N7" s="741"/>
      <c r="O7" s="741"/>
      <c r="P7" s="741"/>
      <c r="Q7" s="741"/>
      <c r="R7" s="741"/>
      <c r="S7" s="741"/>
      <c r="T7" s="741"/>
      <c r="U7" s="741"/>
      <c r="V7" s="741"/>
      <c r="W7" s="741"/>
      <c r="X7" s="741"/>
      <c r="Y7" s="741"/>
      <c r="Z7" s="741"/>
    </row>
    <row r="8" spans="1:26" s="118" customFormat="1" ht="2.25" customHeight="1" x14ac:dyDescent="0.2">
      <c r="A8" s="390"/>
      <c r="B8" s="390"/>
      <c r="C8" s="390"/>
      <c r="D8" s="116"/>
      <c r="E8" s="116"/>
      <c r="F8" s="116"/>
      <c r="G8" s="116"/>
      <c r="H8" s="116"/>
      <c r="I8" s="116"/>
      <c r="J8" s="116"/>
      <c r="K8" s="116"/>
      <c r="L8" s="116"/>
      <c r="M8" s="116"/>
      <c r="N8" s="116"/>
      <c r="O8" s="116"/>
      <c r="P8" s="116"/>
      <c r="Q8" s="391"/>
      <c r="R8" s="391"/>
      <c r="S8" s="116"/>
      <c r="T8" s="116"/>
      <c r="U8" s="392"/>
    </row>
    <row r="9" spans="1:26" s="118" customFormat="1" ht="6.75" customHeight="1" x14ac:dyDescent="0.2">
      <c r="Q9" s="139"/>
      <c r="R9" s="139"/>
      <c r="U9" s="144"/>
    </row>
    <row r="10" spans="1:26" ht="70.5" customHeight="1" x14ac:dyDescent="0.2">
      <c r="A10" s="726" t="s">
        <v>670</v>
      </c>
      <c r="B10" s="727" t="s">
        <v>114</v>
      </c>
      <c r="C10" s="727" t="s">
        <v>115</v>
      </c>
      <c r="D10" s="730" t="s">
        <v>116</v>
      </c>
      <c r="E10" s="726" t="s">
        <v>669</v>
      </c>
      <c r="F10" s="730" t="s">
        <v>117</v>
      </c>
      <c r="G10" s="726" t="s">
        <v>668</v>
      </c>
      <c r="H10" s="726" t="s">
        <v>667</v>
      </c>
      <c r="I10" s="727" t="s">
        <v>118</v>
      </c>
      <c r="J10" s="728" t="s">
        <v>119</v>
      </c>
      <c r="K10" s="735" t="s">
        <v>666</v>
      </c>
      <c r="L10" s="730" t="s">
        <v>120</v>
      </c>
      <c r="M10" s="726" t="s">
        <v>665</v>
      </c>
      <c r="N10" s="747" t="s">
        <v>664</v>
      </c>
      <c r="O10" s="749" t="s">
        <v>121</v>
      </c>
      <c r="P10" s="751" t="s">
        <v>122</v>
      </c>
      <c r="Q10" s="732" t="s">
        <v>123</v>
      </c>
      <c r="R10" s="732"/>
      <c r="S10" s="732"/>
      <c r="T10" s="732"/>
      <c r="U10" s="732"/>
      <c r="V10" s="732"/>
      <c r="W10" s="732"/>
      <c r="X10" s="753" t="s">
        <v>742</v>
      </c>
      <c r="Y10" s="753"/>
      <c r="Z10" s="743" t="s">
        <v>743</v>
      </c>
    </row>
    <row r="11" spans="1:26" ht="38.25" customHeight="1" x14ac:dyDescent="0.2">
      <c r="A11" s="731"/>
      <c r="B11" s="742"/>
      <c r="C11" s="742"/>
      <c r="D11" s="726"/>
      <c r="E11" s="731"/>
      <c r="F11" s="730"/>
      <c r="G11" s="726"/>
      <c r="H11" s="726"/>
      <c r="I11" s="727"/>
      <c r="J11" s="729"/>
      <c r="K11" s="736"/>
      <c r="L11" s="731"/>
      <c r="M11" s="731"/>
      <c r="N11" s="748"/>
      <c r="O11" s="750"/>
      <c r="P11" s="752"/>
      <c r="Q11" s="745" t="s">
        <v>662</v>
      </c>
      <c r="R11" s="745" t="s">
        <v>660</v>
      </c>
      <c r="S11" s="730" t="s">
        <v>663</v>
      </c>
      <c r="T11" s="730" t="s">
        <v>661</v>
      </c>
      <c r="U11" s="732" t="s">
        <v>124</v>
      </c>
      <c r="V11" s="734" t="s">
        <v>741</v>
      </c>
      <c r="W11" s="734"/>
      <c r="X11" s="737" t="s">
        <v>125</v>
      </c>
      <c r="Y11" s="737" t="s">
        <v>126</v>
      </c>
      <c r="Z11" s="744"/>
    </row>
    <row r="12" spans="1:26" ht="73.5" customHeight="1" x14ac:dyDescent="0.2">
      <c r="A12" s="731"/>
      <c r="B12" s="742"/>
      <c r="C12" s="742"/>
      <c r="D12" s="726"/>
      <c r="E12" s="731"/>
      <c r="F12" s="730"/>
      <c r="G12" s="726"/>
      <c r="H12" s="726"/>
      <c r="I12" s="727"/>
      <c r="J12" s="729"/>
      <c r="K12" s="736"/>
      <c r="L12" s="731"/>
      <c r="M12" s="731"/>
      <c r="N12" s="748"/>
      <c r="O12" s="750"/>
      <c r="P12" s="752"/>
      <c r="Q12" s="746"/>
      <c r="R12" s="746"/>
      <c r="S12" s="731"/>
      <c r="T12" s="731"/>
      <c r="U12" s="733"/>
      <c r="V12" s="30" t="s">
        <v>127</v>
      </c>
      <c r="W12" s="30" t="s">
        <v>128</v>
      </c>
      <c r="X12" s="737"/>
      <c r="Y12" s="737"/>
      <c r="Z12" s="744"/>
    </row>
    <row r="13" spans="1:26" ht="24" customHeight="1" x14ac:dyDescent="0.25">
      <c r="A13" s="587" t="s">
        <v>941</v>
      </c>
      <c r="B13" s="25"/>
      <c r="C13" s="25"/>
      <c r="D13" s="23"/>
      <c r="E13" s="24"/>
      <c r="F13" s="23"/>
      <c r="G13" s="23"/>
      <c r="H13" s="23"/>
      <c r="I13" s="26"/>
      <c r="J13" s="27"/>
      <c r="K13" s="369"/>
      <c r="L13" s="24"/>
      <c r="M13" s="24"/>
      <c r="N13" s="367"/>
      <c r="O13" s="28"/>
      <c r="P13" s="382"/>
      <c r="Q13" s="46"/>
      <c r="R13" s="46"/>
      <c r="S13" s="24"/>
      <c r="T13" s="24"/>
      <c r="U13" s="388"/>
      <c r="V13" s="30"/>
      <c r="W13" s="30"/>
      <c r="X13" s="364" t="s">
        <v>130</v>
      </c>
      <c r="Y13" s="364" t="s">
        <v>131</v>
      </c>
      <c r="Z13" s="31"/>
    </row>
    <row r="14" spans="1:26" ht="63" customHeight="1" x14ac:dyDescent="0.2">
      <c r="A14" s="366" t="s">
        <v>671</v>
      </c>
      <c r="B14" s="32" t="s">
        <v>132</v>
      </c>
      <c r="C14" s="33">
        <v>2024</v>
      </c>
      <c r="D14" s="33">
        <v>2024</v>
      </c>
      <c r="E14" s="33" t="s">
        <v>133</v>
      </c>
      <c r="F14" s="33" t="s">
        <v>134</v>
      </c>
      <c r="G14" s="33" t="s">
        <v>133</v>
      </c>
      <c r="H14" s="33" t="s">
        <v>133</v>
      </c>
      <c r="I14" s="33" t="s">
        <v>135</v>
      </c>
      <c r="J14" s="132" t="s">
        <v>136</v>
      </c>
      <c r="K14" s="479" t="s">
        <v>137</v>
      </c>
      <c r="L14" s="132" t="s">
        <v>432</v>
      </c>
      <c r="M14" s="133" t="s">
        <v>150</v>
      </c>
      <c r="N14" s="368" t="s">
        <v>870</v>
      </c>
      <c r="O14" s="34">
        <v>1</v>
      </c>
      <c r="P14" s="383" t="s">
        <v>134</v>
      </c>
      <c r="Q14" s="47">
        <v>3300</v>
      </c>
      <c r="R14" s="47">
        <v>3300</v>
      </c>
      <c r="S14" s="47">
        <v>3300</v>
      </c>
      <c r="T14" s="30"/>
      <c r="U14" s="149">
        <f>SUM(Q14:T14)</f>
        <v>9900</v>
      </c>
      <c r="V14" s="30"/>
      <c r="W14" s="33"/>
      <c r="X14" s="364" t="s">
        <v>130</v>
      </c>
      <c r="Y14" s="364" t="s">
        <v>131</v>
      </c>
      <c r="Z14" s="35"/>
    </row>
    <row r="15" spans="1:26" ht="38.25" customHeight="1" x14ac:dyDescent="0.25">
      <c r="A15" s="366" t="s">
        <v>672</v>
      </c>
      <c r="B15" s="32" t="s">
        <v>132</v>
      </c>
      <c r="C15" s="33">
        <v>2024</v>
      </c>
      <c r="D15" s="33">
        <v>2024</v>
      </c>
      <c r="E15" s="33" t="s">
        <v>134</v>
      </c>
      <c r="F15" s="33" t="s">
        <v>139</v>
      </c>
      <c r="G15" s="33" t="s">
        <v>134</v>
      </c>
      <c r="H15" s="33" t="s">
        <v>139</v>
      </c>
      <c r="I15" s="33" t="s">
        <v>135</v>
      </c>
      <c r="J15" s="132" t="s">
        <v>147</v>
      </c>
      <c r="K15" s="480" t="s">
        <v>148</v>
      </c>
      <c r="L15" s="132" t="s">
        <v>200</v>
      </c>
      <c r="M15" s="133" t="s">
        <v>150</v>
      </c>
      <c r="N15" s="368" t="s">
        <v>269</v>
      </c>
      <c r="O15" s="34">
        <v>1</v>
      </c>
      <c r="P15" s="383" t="s">
        <v>134</v>
      </c>
      <c r="Q15" s="47">
        <v>17000</v>
      </c>
      <c r="R15" s="47">
        <v>17000</v>
      </c>
      <c r="S15" s="47">
        <v>17000</v>
      </c>
      <c r="T15" s="30"/>
      <c r="U15" s="149">
        <f t="shared" ref="U15:U49" si="0">SUM(Q15:T15)</f>
        <v>51000</v>
      </c>
      <c r="V15" s="30"/>
      <c r="W15" s="33"/>
      <c r="X15" s="364" t="s">
        <v>130</v>
      </c>
      <c r="Y15" s="364" t="s">
        <v>131</v>
      </c>
      <c r="Z15" s="35"/>
    </row>
    <row r="16" spans="1:26" ht="38.25" customHeight="1" x14ac:dyDescent="0.25">
      <c r="A16" s="366" t="s">
        <v>673</v>
      </c>
      <c r="B16" s="32" t="s">
        <v>132</v>
      </c>
      <c r="C16" s="33">
        <v>2024</v>
      </c>
      <c r="D16" s="33">
        <v>2024</v>
      </c>
      <c r="E16" s="33" t="s">
        <v>133</v>
      </c>
      <c r="F16" s="33" t="s">
        <v>134</v>
      </c>
      <c r="G16" s="33" t="s">
        <v>133</v>
      </c>
      <c r="H16" s="33" t="s">
        <v>133</v>
      </c>
      <c r="I16" s="33" t="s">
        <v>135</v>
      </c>
      <c r="J16" s="132" t="s">
        <v>151</v>
      </c>
      <c r="K16" s="480" t="s">
        <v>163</v>
      </c>
      <c r="L16" s="132" t="s">
        <v>202</v>
      </c>
      <c r="M16" s="133" t="s">
        <v>4</v>
      </c>
      <c r="N16" s="368" t="s">
        <v>269</v>
      </c>
      <c r="O16" s="34">
        <v>1</v>
      </c>
      <c r="P16" s="383" t="s">
        <v>145</v>
      </c>
      <c r="Q16" s="47">
        <v>960</v>
      </c>
      <c r="R16" s="47">
        <v>960</v>
      </c>
      <c r="S16" s="47">
        <v>960</v>
      </c>
      <c r="T16" s="30"/>
      <c r="U16" s="149">
        <f t="shared" si="0"/>
        <v>2880</v>
      </c>
      <c r="V16" s="30"/>
      <c r="W16" s="33"/>
      <c r="X16" s="365"/>
      <c r="Y16" s="364" t="s">
        <v>146</v>
      </c>
      <c r="Z16" s="35"/>
    </row>
    <row r="17" spans="1:26" ht="38.25" customHeight="1" x14ac:dyDescent="0.2">
      <c r="A17" s="366" t="s">
        <v>674</v>
      </c>
      <c r="B17" s="32" t="s">
        <v>132</v>
      </c>
      <c r="C17" s="33">
        <v>2024</v>
      </c>
      <c r="D17" s="33">
        <v>2024</v>
      </c>
      <c r="E17" s="33" t="s">
        <v>133</v>
      </c>
      <c r="F17" s="33" t="s">
        <v>133</v>
      </c>
      <c r="G17" s="33" t="s">
        <v>133</v>
      </c>
      <c r="H17" s="33" t="s">
        <v>133</v>
      </c>
      <c r="I17" s="33" t="s">
        <v>135</v>
      </c>
      <c r="J17" s="132" t="s">
        <v>151</v>
      </c>
      <c r="K17" s="479" t="s">
        <v>160</v>
      </c>
      <c r="L17" s="134" t="s">
        <v>454</v>
      </c>
      <c r="M17" s="133" t="s">
        <v>150</v>
      </c>
      <c r="N17" s="368" t="s">
        <v>279</v>
      </c>
      <c r="O17" s="34">
        <v>1</v>
      </c>
      <c r="P17" s="383" t="s">
        <v>145</v>
      </c>
      <c r="Q17" s="47">
        <v>7500</v>
      </c>
      <c r="R17" s="47">
        <v>7500</v>
      </c>
      <c r="S17" s="47">
        <v>7500</v>
      </c>
      <c r="T17" s="30"/>
      <c r="U17" s="149">
        <f t="shared" si="0"/>
        <v>22500</v>
      </c>
      <c r="V17" s="30"/>
      <c r="W17" s="33"/>
      <c r="X17" s="364"/>
      <c r="Y17" s="364" t="s">
        <v>146</v>
      </c>
      <c r="Z17" s="35"/>
    </row>
    <row r="18" spans="1:26" ht="38.25" customHeight="1" x14ac:dyDescent="0.2">
      <c r="A18" s="366" t="s">
        <v>675</v>
      </c>
      <c r="B18" s="32" t="s">
        <v>132</v>
      </c>
      <c r="C18" s="33">
        <v>2024</v>
      </c>
      <c r="D18" s="33">
        <v>2024</v>
      </c>
      <c r="E18" s="33" t="s">
        <v>133</v>
      </c>
      <c r="F18" s="33" t="s">
        <v>133</v>
      </c>
      <c r="G18" s="33" t="s">
        <v>133</v>
      </c>
      <c r="H18" s="33" t="s">
        <v>133</v>
      </c>
      <c r="I18" s="33" t="s">
        <v>135</v>
      </c>
      <c r="J18" s="132" t="s">
        <v>151</v>
      </c>
      <c r="K18" s="479" t="s">
        <v>199</v>
      </c>
      <c r="L18" s="132" t="s">
        <v>463</v>
      </c>
      <c r="M18" s="34">
        <v>1</v>
      </c>
      <c r="N18" s="368" t="s">
        <v>870</v>
      </c>
      <c r="O18" s="34">
        <v>1</v>
      </c>
      <c r="P18" s="383" t="s">
        <v>145</v>
      </c>
      <c r="Q18" s="47">
        <v>620</v>
      </c>
      <c r="R18" s="47">
        <v>620</v>
      </c>
      <c r="S18" s="47">
        <v>620</v>
      </c>
      <c r="T18" s="30"/>
      <c r="U18" s="149">
        <f t="shared" si="0"/>
        <v>1860</v>
      </c>
      <c r="V18" s="30"/>
      <c r="W18" s="33"/>
      <c r="X18" s="364"/>
      <c r="Y18" s="364" t="s">
        <v>146</v>
      </c>
      <c r="Z18" s="35"/>
    </row>
    <row r="19" spans="1:26" ht="38.25" customHeight="1" x14ac:dyDescent="0.2">
      <c r="A19" s="366" t="s">
        <v>676</v>
      </c>
      <c r="B19" s="32" t="s">
        <v>132</v>
      </c>
      <c r="C19" s="33">
        <v>2024</v>
      </c>
      <c r="D19" s="33">
        <v>2024</v>
      </c>
      <c r="E19" s="33" t="s">
        <v>133</v>
      </c>
      <c r="F19" s="33" t="s">
        <v>133</v>
      </c>
      <c r="G19" s="33" t="s">
        <v>133</v>
      </c>
      <c r="H19" s="33" t="s">
        <v>133</v>
      </c>
      <c r="I19" s="33" t="s">
        <v>135</v>
      </c>
      <c r="J19" s="132" t="s">
        <v>151</v>
      </c>
      <c r="K19" s="479" t="s">
        <v>205</v>
      </c>
      <c r="L19" s="132" t="s">
        <v>467</v>
      </c>
      <c r="M19" s="34">
        <v>1</v>
      </c>
      <c r="N19" s="368" t="s">
        <v>870</v>
      </c>
      <c r="O19" s="34">
        <v>1</v>
      </c>
      <c r="P19" s="383" t="s">
        <v>145</v>
      </c>
      <c r="Q19" s="47">
        <v>13713</v>
      </c>
      <c r="R19" s="47">
        <v>13713</v>
      </c>
      <c r="S19" s="47">
        <v>13713</v>
      </c>
      <c r="T19" s="30"/>
      <c r="U19" s="149">
        <f t="shared" si="0"/>
        <v>41139</v>
      </c>
      <c r="V19" s="30"/>
      <c r="W19" s="33"/>
      <c r="X19" s="364" t="s">
        <v>130</v>
      </c>
      <c r="Y19" s="364" t="s">
        <v>131</v>
      </c>
      <c r="Z19" s="35"/>
    </row>
    <row r="20" spans="1:26" ht="38.25" customHeight="1" x14ac:dyDescent="0.25">
      <c r="A20" s="366" t="s">
        <v>677</v>
      </c>
      <c r="B20" s="32" t="s">
        <v>132</v>
      </c>
      <c r="C20" s="33">
        <v>2024</v>
      </c>
      <c r="D20" s="33">
        <v>2024</v>
      </c>
      <c r="E20" s="33" t="s">
        <v>133</v>
      </c>
      <c r="F20" s="33" t="s">
        <v>133</v>
      </c>
      <c r="G20" s="33" t="s">
        <v>133</v>
      </c>
      <c r="H20" s="33" t="s">
        <v>133</v>
      </c>
      <c r="I20" s="33" t="s">
        <v>135</v>
      </c>
      <c r="J20" s="132" t="s">
        <v>151</v>
      </c>
      <c r="K20" s="481" t="s">
        <v>152</v>
      </c>
      <c r="L20" s="134" t="s">
        <v>439</v>
      </c>
      <c r="M20" s="34">
        <v>1</v>
      </c>
      <c r="N20" s="368" t="s">
        <v>269</v>
      </c>
      <c r="O20" s="34">
        <v>1</v>
      </c>
      <c r="P20" s="383" t="s">
        <v>145</v>
      </c>
      <c r="Q20" s="47">
        <v>3350</v>
      </c>
      <c r="R20" s="47">
        <v>3350</v>
      </c>
      <c r="S20" s="47">
        <v>3350</v>
      </c>
      <c r="T20" s="30"/>
      <c r="U20" s="149">
        <f t="shared" si="0"/>
        <v>10050</v>
      </c>
      <c r="V20" s="30"/>
      <c r="W20" s="33"/>
      <c r="X20" s="364" t="s">
        <v>130</v>
      </c>
      <c r="Y20" s="364" t="s">
        <v>131</v>
      </c>
      <c r="Z20" s="35"/>
    </row>
    <row r="21" spans="1:26" ht="149.25" customHeight="1" x14ac:dyDescent="0.25">
      <c r="A21" s="366" t="s">
        <v>678</v>
      </c>
      <c r="B21" s="32" t="s">
        <v>132</v>
      </c>
      <c r="C21" s="33">
        <v>2024</v>
      </c>
      <c r="D21" s="33">
        <v>2024</v>
      </c>
      <c r="E21" s="33" t="s">
        <v>133</v>
      </c>
      <c r="F21" s="33" t="s">
        <v>133</v>
      </c>
      <c r="G21" s="33" t="s">
        <v>133</v>
      </c>
      <c r="H21" s="33" t="s">
        <v>133</v>
      </c>
      <c r="I21" s="33" t="s">
        <v>135</v>
      </c>
      <c r="J21" s="132" t="s">
        <v>151</v>
      </c>
      <c r="K21" s="481" t="s">
        <v>152</v>
      </c>
      <c r="L21" s="134" t="s">
        <v>458</v>
      </c>
      <c r="M21" s="34">
        <v>1</v>
      </c>
      <c r="N21" s="368" t="s">
        <v>269</v>
      </c>
      <c r="O21" s="34">
        <v>1</v>
      </c>
      <c r="P21" s="383" t="s">
        <v>145</v>
      </c>
      <c r="Q21" s="47">
        <v>1600</v>
      </c>
      <c r="R21" s="47">
        <v>1600</v>
      </c>
      <c r="S21" s="47">
        <v>1600</v>
      </c>
      <c r="T21" s="30"/>
      <c r="U21" s="149">
        <f t="shared" si="0"/>
        <v>4800</v>
      </c>
      <c r="V21" s="30"/>
      <c r="W21" s="33"/>
      <c r="X21" s="364" t="s">
        <v>130</v>
      </c>
      <c r="Y21" s="364" t="s">
        <v>131</v>
      </c>
      <c r="Z21" s="35"/>
    </row>
    <row r="22" spans="1:26" ht="149.25" customHeight="1" x14ac:dyDescent="0.25">
      <c r="A22" s="366" t="s">
        <v>679</v>
      </c>
      <c r="B22" s="32" t="s">
        <v>132</v>
      </c>
      <c r="C22" s="33">
        <v>2024</v>
      </c>
      <c r="D22" s="33">
        <v>2024</v>
      </c>
      <c r="E22" s="33" t="s">
        <v>133</v>
      </c>
      <c r="F22" s="33" t="s">
        <v>133</v>
      </c>
      <c r="G22" s="33" t="s">
        <v>133</v>
      </c>
      <c r="H22" s="33" t="s">
        <v>133</v>
      </c>
      <c r="I22" s="33" t="s">
        <v>135</v>
      </c>
      <c r="J22" s="132" t="s">
        <v>151</v>
      </c>
      <c r="K22" s="481" t="s">
        <v>152</v>
      </c>
      <c r="L22" s="134" t="s">
        <v>459</v>
      </c>
      <c r="M22" s="34">
        <v>1</v>
      </c>
      <c r="N22" s="368" t="s">
        <v>4</v>
      </c>
      <c r="O22" s="34">
        <v>1</v>
      </c>
      <c r="P22" s="383" t="s">
        <v>145</v>
      </c>
      <c r="Q22" s="47">
        <v>850</v>
      </c>
      <c r="R22" s="47">
        <v>850</v>
      </c>
      <c r="S22" s="47">
        <v>850</v>
      </c>
      <c r="T22" s="30"/>
      <c r="U22" s="149">
        <f t="shared" si="0"/>
        <v>2550</v>
      </c>
      <c r="V22" s="30"/>
      <c r="W22" s="33"/>
      <c r="X22" s="364" t="s">
        <v>130</v>
      </c>
      <c r="Y22" s="364" t="s">
        <v>131</v>
      </c>
      <c r="Z22" s="35"/>
    </row>
    <row r="23" spans="1:26" ht="149.25" customHeight="1" x14ac:dyDescent="0.2">
      <c r="A23" s="366" t="s">
        <v>680</v>
      </c>
      <c r="B23" s="32" t="s">
        <v>132</v>
      </c>
      <c r="C23" s="33">
        <v>2024</v>
      </c>
      <c r="D23" s="33">
        <v>2024</v>
      </c>
      <c r="E23" s="33" t="s">
        <v>133</v>
      </c>
      <c r="F23" s="33" t="s">
        <v>133</v>
      </c>
      <c r="G23" s="33" t="s">
        <v>133</v>
      </c>
      <c r="H23" s="33" t="s">
        <v>133</v>
      </c>
      <c r="I23" s="33" t="s">
        <v>135</v>
      </c>
      <c r="J23" s="132" t="s">
        <v>151</v>
      </c>
      <c r="K23" s="479" t="s">
        <v>199</v>
      </c>
      <c r="L23" s="132" t="s">
        <v>462</v>
      </c>
      <c r="M23" s="34">
        <v>1</v>
      </c>
      <c r="N23" s="368" t="s">
        <v>870</v>
      </c>
      <c r="O23" s="34">
        <v>1</v>
      </c>
      <c r="P23" s="383" t="s">
        <v>145</v>
      </c>
      <c r="Q23" s="47">
        <v>2500</v>
      </c>
      <c r="R23" s="47">
        <v>2500</v>
      </c>
      <c r="S23" s="47">
        <v>2500</v>
      </c>
      <c r="T23" s="30"/>
      <c r="U23" s="149">
        <f t="shared" si="0"/>
        <v>7500</v>
      </c>
      <c r="V23" s="30"/>
      <c r="W23" s="33"/>
      <c r="X23" s="364" t="s">
        <v>130</v>
      </c>
      <c r="Y23" s="364" t="s">
        <v>131</v>
      </c>
      <c r="Z23" s="35"/>
    </row>
    <row r="24" spans="1:26" ht="149.25" customHeight="1" x14ac:dyDescent="0.25">
      <c r="A24" s="366" t="s">
        <v>681</v>
      </c>
      <c r="B24" s="32" t="s">
        <v>132</v>
      </c>
      <c r="C24" s="33">
        <v>2024</v>
      </c>
      <c r="D24" s="33">
        <v>2024</v>
      </c>
      <c r="E24" s="33" t="s">
        <v>133</v>
      </c>
      <c r="F24" s="33" t="s">
        <v>133</v>
      </c>
      <c r="G24" s="33" t="s">
        <v>133</v>
      </c>
      <c r="H24" s="33" t="s">
        <v>133</v>
      </c>
      <c r="I24" s="33" t="s">
        <v>135</v>
      </c>
      <c r="J24" s="132" t="s">
        <v>151</v>
      </c>
      <c r="K24" s="481" t="s">
        <v>152</v>
      </c>
      <c r="L24" s="134" t="s">
        <v>460</v>
      </c>
      <c r="M24" s="34"/>
      <c r="N24" s="368" t="s">
        <v>279</v>
      </c>
      <c r="O24" s="34"/>
      <c r="P24" s="383"/>
      <c r="Q24" s="47">
        <v>2000</v>
      </c>
      <c r="R24" s="47">
        <v>2000</v>
      </c>
      <c r="S24" s="47">
        <v>2000</v>
      </c>
      <c r="T24" s="30"/>
      <c r="U24" s="149">
        <f t="shared" si="0"/>
        <v>6000</v>
      </c>
      <c r="V24" s="30"/>
      <c r="W24" s="33"/>
      <c r="X24" s="364"/>
      <c r="Y24" s="364"/>
      <c r="Z24" s="35"/>
    </row>
    <row r="25" spans="1:26" ht="61.5" customHeight="1" x14ac:dyDescent="0.2">
      <c r="A25" s="366" t="s">
        <v>682</v>
      </c>
      <c r="B25" s="32" t="s">
        <v>132</v>
      </c>
      <c r="C25" s="33">
        <v>2024</v>
      </c>
      <c r="D25" s="33">
        <v>2024</v>
      </c>
      <c r="E25" s="33" t="s">
        <v>133</v>
      </c>
      <c r="F25" s="33" t="s">
        <v>133</v>
      </c>
      <c r="G25" s="33" t="s">
        <v>133</v>
      </c>
      <c r="H25" s="33" t="s">
        <v>133</v>
      </c>
      <c r="I25" s="33" t="s">
        <v>135</v>
      </c>
      <c r="J25" s="134" t="s">
        <v>151</v>
      </c>
      <c r="K25" s="479" t="s">
        <v>199</v>
      </c>
      <c r="L25" s="134" t="s">
        <v>873</v>
      </c>
      <c r="M25" s="34">
        <v>2</v>
      </c>
      <c r="N25" s="368" t="s">
        <v>870</v>
      </c>
      <c r="O25" s="34">
        <v>1</v>
      </c>
      <c r="P25" s="383" t="s">
        <v>145</v>
      </c>
      <c r="Q25" s="47">
        <v>195650</v>
      </c>
      <c r="R25" s="47">
        <v>195650</v>
      </c>
      <c r="S25" s="47">
        <v>195650</v>
      </c>
      <c r="T25" s="30"/>
      <c r="U25" s="149">
        <f t="shared" si="0"/>
        <v>586950</v>
      </c>
      <c r="V25" s="30"/>
      <c r="W25" s="33"/>
      <c r="X25" s="364" t="s">
        <v>130</v>
      </c>
      <c r="Y25" s="364" t="s">
        <v>131</v>
      </c>
      <c r="Z25" s="35"/>
    </row>
    <row r="26" spans="1:26" ht="68.25" customHeight="1" x14ac:dyDescent="0.25">
      <c r="A26" s="366" t="s">
        <v>683</v>
      </c>
      <c r="B26" s="32" t="s">
        <v>132</v>
      </c>
      <c r="C26" s="33">
        <v>2024</v>
      </c>
      <c r="D26" s="33">
        <v>2024</v>
      </c>
      <c r="E26" s="33" t="s">
        <v>133</v>
      </c>
      <c r="F26" s="33" t="s">
        <v>133</v>
      </c>
      <c r="G26" s="33" t="s">
        <v>133</v>
      </c>
      <c r="H26" s="33" t="s">
        <v>133</v>
      </c>
      <c r="I26" s="33" t="s">
        <v>135</v>
      </c>
      <c r="J26" s="132" t="s">
        <v>151</v>
      </c>
      <c r="K26" s="480" t="s">
        <v>207</v>
      </c>
      <c r="L26" s="132" t="s">
        <v>468</v>
      </c>
      <c r="M26" s="34">
        <v>1</v>
      </c>
      <c r="N26" s="368" t="s">
        <v>657</v>
      </c>
      <c r="O26" s="34">
        <v>1</v>
      </c>
      <c r="P26" s="383" t="s">
        <v>145</v>
      </c>
      <c r="Q26" s="47">
        <v>5500</v>
      </c>
      <c r="R26" s="47">
        <v>5500</v>
      </c>
      <c r="S26" s="47">
        <v>5500</v>
      </c>
      <c r="T26" s="30"/>
      <c r="U26" s="149">
        <f t="shared" si="0"/>
        <v>16500</v>
      </c>
      <c r="V26" s="30"/>
      <c r="W26" s="33"/>
      <c r="X26" s="364" t="s">
        <v>130</v>
      </c>
      <c r="Y26" s="364" t="s">
        <v>131</v>
      </c>
      <c r="Z26" s="35"/>
    </row>
    <row r="27" spans="1:26" ht="68.25" customHeight="1" x14ac:dyDescent="0.2">
      <c r="A27" s="366" t="s">
        <v>684</v>
      </c>
      <c r="B27" s="32"/>
      <c r="C27" s="33"/>
      <c r="D27" s="33"/>
      <c r="E27" s="33"/>
      <c r="F27" s="33"/>
      <c r="G27" s="33"/>
      <c r="H27" s="33"/>
      <c r="I27" s="33"/>
      <c r="J27" s="134" t="s">
        <v>151</v>
      </c>
      <c r="K27" s="479" t="s">
        <v>199</v>
      </c>
      <c r="L27" s="134" t="s">
        <v>464</v>
      </c>
      <c r="M27" s="34"/>
      <c r="N27" s="368" t="s">
        <v>870</v>
      </c>
      <c r="O27" s="34"/>
      <c r="P27" s="383"/>
      <c r="Q27" s="47">
        <v>130</v>
      </c>
      <c r="R27" s="47">
        <v>130</v>
      </c>
      <c r="S27" s="47">
        <v>130</v>
      </c>
      <c r="T27" s="30"/>
      <c r="U27" s="149">
        <f t="shared" si="0"/>
        <v>390</v>
      </c>
      <c r="V27" s="30"/>
      <c r="W27" s="33"/>
      <c r="X27" s="364"/>
      <c r="Y27" s="364"/>
      <c r="Z27" s="35"/>
    </row>
    <row r="28" spans="1:26" s="118" customFormat="1" ht="68.25" customHeight="1" x14ac:dyDescent="0.25">
      <c r="A28" s="366" t="s">
        <v>685</v>
      </c>
      <c r="B28" s="121" t="s">
        <v>132</v>
      </c>
      <c r="C28" s="33">
        <v>2024</v>
      </c>
      <c r="D28" s="33">
        <v>2024</v>
      </c>
      <c r="E28" s="33" t="s">
        <v>133</v>
      </c>
      <c r="F28" s="33" t="s">
        <v>133</v>
      </c>
      <c r="G28" s="33" t="s">
        <v>133</v>
      </c>
      <c r="H28" s="33" t="s">
        <v>133</v>
      </c>
      <c r="I28" s="33" t="s">
        <v>135</v>
      </c>
      <c r="J28" s="134" t="s">
        <v>151</v>
      </c>
      <c r="K28" s="480" t="s">
        <v>203</v>
      </c>
      <c r="L28" s="132" t="s">
        <v>469</v>
      </c>
      <c r="M28" s="44">
        <v>1</v>
      </c>
      <c r="N28" s="368" t="s">
        <v>269</v>
      </c>
      <c r="O28" s="44">
        <v>1</v>
      </c>
      <c r="P28" s="383" t="s">
        <v>145</v>
      </c>
      <c r="Q28" s="48">
        <v>14200</v>
      </c>
      <c r="R28" s="48">
        <v>14200</v>
      </c>
      <c r="S28" s="48">
        <v>14200</v>
      </c>
      <c r="T28" s="122"/>
      <c r="U28" s="149">
        <f t="shared" si="0"/>
        <v>42600</v>
      </c>
      <c r="V28" s="122"/>
      <c r="W28" s="45"/>
      <c r="X28" s="364" t="s">
        <v>130</v>
      </c>
      <c r="Y28" s="364" t="s">
        <v>131</v>
      </c>
      <c r="Z28" s="123"/>
    </row>
    <row r="29" spans="1:26" s="118" customFormat="1" ht="68.25" customHeight="1" x14ac:dyDescent="0.25">
      <c r="A29" s="366" t="s">
        <v>686</v>
      </c>
      <c r="B29" s="121" t="s">
        <v>132</v>
      </c>
      <c r="C29" s="33">
        <v>2024</v>
      </c>
      <c r="D29" s="33">
        <v>2024</v>
      </c>
      <c r="E29" s="33" t="s">
        <v>133</v>
      </c>
      <c r="F29" s="33" t="s">
        <v>133</v>
      </c>
      <c r="G29" s="33" t="s">
        <v>133</v>
      </c>
      <c r="H29" s="33" t="s">
        <v>133</v>
      </c>
      <c r="I29" s="33" t="s">
        <v>135</v>
      </c>
      <c r="J29" s="134" t="s">
        <v>151</v>
      </c>
      <c r="K29" s="480" t="s">
        <v>204</v>
      </c>
      <c r="L29" s="132" t="s">
        <v>470</v>
      </c>
      <c r="M29" s="44">
        <v>1</v>
      </c>
      <c r="N29" s="368" t="s">
        <v>657</v>
      </c>
      <c r="O29" s="44">
        <v>1</v>
      </c>
      <c r="P29" s="383" t="s">
        <v>145</v>
      </c>
      <c r="Q29" s="48">
        <v>3100</v>
      </c>
      <c r="R29" s="48">
        <v>3100</v>
      </c>
      <c r="S29" s="48">
        <v>3100</v>
      </c>
      <c r="T29" s="122"/>
      <c r="U29" s="149">
        <f t="shared" si="0"/>
        <v>9300</v>
      </c>
      <c r="V29" s="122"/>
      <c r="W29" s="45"/>
      <c r="X29" s="364" t="s">
        <v>130</v>
      </c>
      <c r="Y29" s="364" t="s">
        <v>131</v>
      </c>
      <c r="Z29" s="123"/>
    </row>
    <row r="30" spans="1:26" s="118" customFormat="1" ht="68.25" customHeight="1" x14ac:dyDescent="0.2">
      <c r="A30" s="366" t="s">
        <v>687</v>
      </c>
      <c r="B30" s="121" t="s">
        <v>132</v>
      </c>
      <c r="C30" s="33">
        <v>2024</v>
      </c>
      <c r="D30" s="33">
        <v>2024</v>
      </c>
      <c r="E30" s="33" t="s">
        <v>133</v>
      </c>
      <c r="F30" s="33" t="s">
        <v>133</v>
      </c>
      <c r="G30" s="33" t="s">
        <v>133</v>
      </c>
      <c r="H30" s="33" t="s">
        <v>133</v>
      </c>
      <c r="I30" s="33" t="s">
        <v>135</v>
      </c>
      <c r="J30" s="132" t="s">
        <v>151</v>
      </c>
      <c r="K30" s="479" t="s">
        <v>185</v>
      </c>
      <c r="L30" s="132" t="s">
        <v>471</v>
      </c>
      <c r="M30" s="44">
        <v>1</v>
      </c>
      <c r="N30" s="368" t="s">
        <v>870</v>
      </c>
      <c r="O30" s="44">
        <v>1</v>
      </c>
      <c r="P30" s="383" t="s">
        <v>145</v>
      </c>
      <c r="Q30" s="48">
        <v>1500</v>
      </c>
      <c r="R30" s="48">
        <v>1500</v>
      </c>
      <c r="S30" s="48">
        <v>1500</v>
      </c>
      <c r="T30" s="122"/>
      <c r="U30" s="149">
        <f t="shared" si="0"/>
        <v>4500</v>
      </c>
      <c r="V30" s="122"/>
      <c r="W30" s="45"/>
      <c r="X30" s="364" t="s">
        <v>130</v>
      </c>
      <c r="Y30" s="364" t="s">
        <v>131</v>
      </c>
      <c r="Z30" s="123"/>
    </row>
    <row r="31" spans="1:26" s="118" customFormat="1" ht="68.25" customHeight="1" x14ac:dyDescent="0.2">
      <c r="A31" s="366" t="s">
        <v>688</v>
      </c>
      <c r="B31" s="121" t="s">
        <v>132</v>
      </c>
      <c r="C31" s="33">
        <v>2024</v>
      </c>
      <c r="D31" s="33">
        <v>2024</v>
      </c>
      <c r="E31" s="33" t="s">
        <v>133</v>
      </c>
      <c r="F31" s="33" t="s">
        <v>133</v>
      </c>
      <c r="G31" s="33" t="s">
        <v>133</v>
      </c>
      <c r="H31" s="33" t="s">
        <v>133</v>
      </c>
      <c r="I31" s="33" t="s">
        <v>135</v>
      </c>
      <c r="J31" s="132" t="s">
        <v>151</v>
      </c>
      <c r="K31" s="479" t="s">
        <v>210</v>
      </c>
      <c r="L31" s="132" t="s">
        <v>874</v>
      </c>
      <c r="M31" s="44">
        <v>1</v>
      </c>
      <c r="N31" s="368" t="s">
        <v>657</v>
      </c>
      <c r="O31" s="44">
        <v>1</v>
      </c>
      <c r="P31" s="383" t="s">
        <v>145</v>
      </c>
      <c r="Q31" s="48">
        <v>1380</v>
      </c>
      <c r="R31" s="48">
        <v>1380</v>
      </c>
      <c r="S31" s="48">
        <v>1380</v>
      </c>
      <c r="T31" s="122"/>
      <c r="U31" s="149">
        <f t="shared" si="0"/>
        <v>4140</v>
      </c>
      <c r="V31" s="122"/>
      <c r="W31" s="45"/>
      <c r="X31" s="364" t="s">
        <v>130</v>
      </c>
      <c r="Y31" s="364" t="s">
        <v>131</v>
      </c>
      <c r="Z31" s="123"/>
    </row>
    <row r="32" spans="1:26" s="118" customFormat="1" ht="68.25" customHeight="1" x14ac:dyDescent="0.2">
      <c r="A32" s="366" t="s">
        <v>689</v>
      </c>
      <c r="B32" s="121" t="s">
        <v>132</v>
      </c>
      <c r="C32" s="33">
        <v>2024</v>
      </c>
      <c r="D32" s="33">
        <v>2024</v>
      </c>
      <c r="E32" s="33" t="s">
        <v>133</v>
      </c>
      <c r="F32" s="33" t="s">
        <v>133</v>
      </c>
      <c r="G32" s="33" t="s">
        <v>133</v>
      </c>
      <c r="H32" s="33" t="s">
        <v>133</v>
      </c>
      <c r="I32" s="33" t="s">
        <v>135</v>
      </c>
      <c r="J32" s="132" t="s">
        <v>140</v>
      </c>
      <c r="K32" s="479" t="s">
        <v>206</v>
      </c>
      <c r="L32" s="132" t="s">
        <v>180</v>
      </c>
      <c r="M32" s="44">
        <v>1</v>
      </c>
      <c r="N32" s="368" t="s">
        <v>657</v>
      </c>
      <c r="O32" s="44">
        <v>1</v>
      </c>
      <c r="P32" s="383" t="s">
        <v>145</v>
      </c>
      <c r="Q32" s="48">
        <v>26599</v>
      </c>
      <c r="R32" s="48">
        <v>26599</v>
      </c>
      <c r="S32" s="48">
        <v>26599</v>
      </c>
      <c r="T32" s="122"/>
      <c r="U32" s="149">
        <f t="shared" si="0"/>
        <v>79797</v>
      </c>
      <c r="V32" s="122"/>
      <c r="W32" s="45"/>
      <c r="X32" s="364" t="s">
        <v>130</v>
      </c>
      <c r="Y32" s="364" t="s">
        <v>131</v>
      </c>
      <c r="Z32" s="123"/>
    </row>
    <row r="33" spans="1:26" s="118" customFormat="1" ht="68.25" customHeight="1" x14ac:dyDescent="0.25">
      <c r="A33" s="366" t="s">
        <v>690</v>
      </c>
      <c r="B33" s="121" t="s">
        <v>132</v>
      </c>
      <c r="C33" s="33">
        <v>2024</v>
      </c>
      <c r="D33" s="33">
        <v>2024</v>
      </c>
      <c r="E33" s="33" t="s">
        <v>133</v>
      </c>
      <c r="F33" s="33" t="s">
        <v>133</v>
      </c>
      <c r="G33" s="33" t="s">
        <v>133</v>
      </c>
      <c r="H33" s="33" t="s">
        <v>133</v>
      </c>
      <c r="I33" s="33" t="s">
        <v>135</v>
      </c>
      <c r="J33" s="132" t="s">
        <v>151</v>
      </c>
      <c r="K33" s="482" t="s">
        <v>203</v>
      </c>
      <c r="L33" s="132" t="s">
        <v>819</v>
      </c>
      <c r="M33" s="44">
        <v>1</v>
      </c>
      <c r="N33" s="368" t="s">
        <v>657</v>
      </c>
      <c r="O33" s="44">
        <v>1</v>
      </c>
      <c r="P33" s="383" t="s">
        <v>145</v>
      </c>
      <c r="Q33" s="48">
        <v>600</v>
      </c>
      <c r="R33" s="48">
        <v>600</v>
      </c>
      <c r="S33" s="48">
        <v>600</v>
      </c>
      <c r="T33" s="122"/>
      <c r="U33" s="149">
        <f t="shared" si="0"/>
        <v>1800</v>
      </c>
      <c r="V33" s="122"/>
      <c r="W33" s="45"/>
      <c r="X33" s="364" t="s">
        <v>130</v>
      </c>
      <c r="Y33" s="364" t="s">
        <v>131</v>
      </c>
      <c r="Z33" s="123"/>
    </row>
    <row r="34" spans="1:26" s="118" customFormat="1" ht="68.25" customHeight="1" x14ac:dyDescent="0.2">
      <c r="A34" s="366" t="s">
        <v>691</v>
      </c>
      <c r="B34" s="121" t="s">
        <v>132</v>
      </c>
      <c r="C34" s="33">
        <v>2024</v>
      </c>
      <c r="D34" s="33">
        <v>2024</v>
      </c>
      <c r="E34" s="33" t="s">
        <v>133</v>
      </c>
      <c r="F34" s="33" t="s">
        <v>133</v>
      </c>
      <c r="G34" s="33" t="s">
        <v>133</v>
      </c>
      <c r="H34" s="33" t="s">
        <v>133</v>
      </c>
      <c r="I34" s="33" t="s">
        <v>135</v>
      </c>
      <c r="J34" s="132" t="s">
        <v>151</v>
      </c>
      <c r="K34" s="479" t="s">
        <v>164</v>
      </c>
      <c r="L34" s="132" t="s">
        <v>465</v>
      </c>
      <c r="M34" s="44">
        <v>1</v>
      </c>
      <c r="N34" s="368" t="s">
        <v>870</v>
      </c>
      <c r="O34" s="44">
        <v>1</v>
      </c>
      <c r="P34" s="383" t="s">
        <v>145</v>
      </c>
      <c r="Q34" s="48">
        <v>241510</v>
      </c>
      <c r="R34" s="48">
        <v>241510</v>
      </c>
      <c r="S34" s="48">
        <v>241510</v>
      </c>
      <c r="T34" s="122"/>
      <c r="U34" s="149">
        <f t="shared" si="0"/>
        <v>724530</v>
      </c>
      <c r="V34" s="122"/>
      <c r="W34" s="45"/>
      <c r="X34" s="364" t="s">
        <v>130</v>
      </c>
      <c r="Y34" s="364" t="s">
        <v>131</v>
      </c>
      <c r="Z34" s="123"/>
    </row>
    <row r="35" spans="1:26" s="118" customFormat="1" ht="68.25" customHeight="1" x14ac:dyDescent="0.2">
      <c r="A35" s="366" t="s">
        <v>692</v>
      </c>
      <c r="B35" s="121" t="s">
        <v>132</v>
      </c>
      <c r="C35" s="33">
        <v>2024</v>
      </c>
      <c r="D35" s="33">
        <v>2024</v>
      </c>
      <c r="E35" s="33" t="s">
        <v>133</v>
      </c>
      <c r="F35" s="33" t="s">
        <v>133</v>
      </c>
      <c r="G35" s="33" t="s">
        <v>133</v>
      </c>
      <c r="H35" s="33" t="s">
        <v>133</v>
      </c>
      <c r="I35" s="33" t="s">
        <v>135</v>
      </c>
      <c r="J35" s="132" t="s">
        <v>151</v>
      </c>
      <c r="K35" s="479" t="s">
        <v>164</v>
      </c>
      <c r="L35" s="132" t="s">
        <v>466</v>
      </c>
      <c r="M35" s="44">
        <v>1</v>
      </c>
      <c r="N35" s="368" t="s">
        <v>4</v>
      </c>
      <c r="O35" s="44">
        <v>1</v>
      </c>
      <c r="P35" s="383" t="s">
        <v>145</v>
      </c>
      <c r="Q35" s="48">
        <v>2200</v>
      </c>
      <c r="R35" s="48">
        <v>2200</v>
      </c>
      <c r="S35" s="48">
        <v>2200</v>
      </c>
      <c r="T35" s="122"/>
      <c r="U35" s="149">
        <f t="shared" si="0"/>
        <v>6600</v>
      </c>
      <c r="V35" s="122"/>
      <c r="W35" s="45"/>
      <c r="X35" s="364" t="s">
        <v>130</v>
      </c>
      <c r="Y35" s="364" t="s">
        <v>131</v>
      </c>
      <c r="Z35" s="123"/>
    </row>
    <row r="36" spans="1:26" s="118" customFormat="1" ht="68.25" customHeight="1" x14ac:dyDescent="0.2">
      <c r="A36" s="366" t="s">
        <v>693</v>
      </c>
      <c r="B36" s="121" t="s">
        <v>132</v>
      </c>
      <c r="C36" s="33">
        <v>2024</v>
      </c>
      <c r="D36" s="33">
        <v>2024</v>
      </c>
      <c r="E36" s="33" t="s">
        <v>133</v>
      </c>
      <c r="F36" s="33" t="s">
        <v>133</v>
      </c>
      <c r="G36" s="33" t="s">
        <v>133</v>
      </c>
      <c r="H36" s="33" t="s">
        <v>133</v>
      </c>
      <c r="I36" s="33" t="s">
        <v>135</v>
      </c>
      <c r="J36" s="132" t="s">
        <v>151</v>
      </c>
      <c r="K36" s="479" t="s">
        <v>201</v>
      </c>
      <c r="L36" s="132" t="s">
        <v>472</v>
      </c>
      <c r="M36" s="44"/>
      <c r="N36" s="368" t="s">
        <v>870</v>
      </c>
      <c r="O36" s="44"/>
      <c r="P36" s="383"/>
      <c r="Q36" s="48">
        <v>25200</v>
      </c>
      <c r="R36" s="48">
        <v>25200</v>
      </c>
      <c r="S36" s="48">
        <v>25200</v>
      </c>
      <c r="T36" s="122"/>
      <c r="U36" s="149">
        <f t="shared" si="0"/>
        <v>75600</v>
      </c>
      <c r="V36" s="122"/>
      <c r="W36" s="45"/>
      <c r="X36" s="364"/>
      <c r="Y36" s="364"/>
      <c r="Z36" s="123"/>
    </row>
    <row r="37" spans="1:26" s="118" customFormat="1" ht="68.25" customHeight="1" x14ac:dyDescent="0.2">
      <c r="A37" s="366" t="s">
        <v>694</v>
      </c>
      <c r="B37" s="121" t="s">
        <v>132</v>
      </c>
      <c r="C37" s="33">
        <v>2024</v>
      </c>
      <c r="D37" s="33">
        <v>2024</v>
      </c>
      <c r="E37" s="33" t="s">
        <v>133</v>
      </c>
      <c r="F37" s="33" t="s">
        <v>133</v>
      </c>
      <c r="G37" s="33" t="s">
        <v>133</v>
      </c>
      <c r="H37" s="33" t="s">
        <v>133</v>
      </c>
      <c r="I37" s="33" t="s">
        <v>135</v>
      </c>
      <c r="J37" s="132" t="s">
        <v>151</v>
      </c>
      <c r="K37" s="479" t="s">
        <v>209</v>
      </c>
      <c r="L37" s="132" t="s">
        <v>473</v>
      </c>
      <c r="M37" s="44">
        <v>1</v>
      </c>
      <c r="N37" s="368" t="s">
        <v>657</v>
      </c>
      <c r="O37" s="44">
        <v>1</v>
      </c>
      <c r="P37" s="383" t="s">
        <v>145</v>
      </c>
      <c r="Q37" s="48">
        <v>4680</v>
      </c>
      <c r="R37" s="48">
        <v>4680</v>
      </c>
      <c r="S37" s="48">
        <v>4680</v>
      </c>
      <c r="T37" s="122"/>
      <c r="U37" s="149">
        <f t="shared" si="0"/>
        <v>14040</v>
      </c>
      <c r="V37" s="122"/>
      <c r="W37" s="45"/>
      <c r="X37" s="364" t="s">
        <v>130</v>
      </c>
      <c r="Y37" s="364" t="s">
        <v>131</v>
      </c>
      <c r="Z37" s="123"/>
    </row>
    <row r="38" spans="1:26" s="118" customFormat="1" ht="68.25" customHeight="1" x14ac:dyDescent="0.2">
      <c r="A38" s="366" t="s">
        <v>695</v>
      </c>
      <c r="B38" s="121" t="s">
        <v>132</v>
      </c>
      <c r="C38" s="33">
        <v>2024</v>
      </c>
      <c r="D38" s="33">
        <v>2024</v>
      </c>
      <c r="E38" s="33" t="s">
        <v>133</v>
      </c>
      <c r="F38" s="33" t="s">
        <v>133</v>
      </c>
      <c r="G38" s="33" t="s">
        <v>133</v>
      </c>
      <c r="H38" s="33" t="s">
        <v>133</v>
      </c>
      <c r="I38" s="33" t="s">
        <v>135</v>
      </c>
      <c r="J38" s="132" t="s">
        <v>151</v>
      </c>
      <c r="K38" s="479" t="s">
        <v>208</v>
      </c>
      <c r="L38" s="132" t="s">
        <v>476</v>
      </c>
      <c r="M38" s="44">
        <v>1</v>
      </c>
      <c r="N38" s="368" t="s">
        <v>657</v>
      </c>
      <c r="O38" s="44">
        <v>1</v>
      </c>
      <c r="P38" s="383" t="s">
        <v>145</v>
      </c>
      <c r="Q38" s="48">
        <v>2600</v>
      </c>
      <c r="R38" s="48">
        <v>2600</v>
      </c>
      <c r="S38" s="48">
        <v>2600</v>
      </c>
      <c r="T38" s="122"/>
      <c r="U38" s="149">
        <f t="shared" si="0"/>
        <v>7800</v>
      </c>
      <c r="V38" s="122"/>
      <c r="W38" s="45"/>
      <c r="X38" s="364" t="s">
        <v>130</v>
      </c>
      <c r="Y38" s="364" t="s">
        <v>131</v>
      </c>
      <c r="Z38" s="123"/>
    </row>
    <row r="39" spans="1:26" s="118" customFormat="1" ht="68.25" customHeight="1" x14ac:dyDescent="0.2">
      <c r="A39" s="366" t="s">
        <v>696</v>
      </c>
      <c r="B39" s="121"/>
      <c r="C39" s="33"/>
      <c r="D39" s="33"/>
      <c r="E39" s="33"/>
      <c r="F39" s="33"/>
      <c r="G39" s="33"/>
      <c r="H39" s="33"/>
      <c r="I39" s="33"/>
      <c r="J39" s="132" t="s">
        <v>151</v>
      </c>
      <c r="K39" s="479" t="s">
        <v>209</v>
      </c>
      <c r="L39" s="132" t="s">
        <v>474</v>
      </c>
      <c r="M39" s="44"/>
      <c r="N39" s="368" t="s">
        <v>657</v>
      </c>
      <c r="O39" s="44"/>
      <c r="P39" s="383"/>
      <c r="Q39" s="48">
        <v>4640</v>
      </c>
      <c r="R39" s="48">
        <v>4640</v>
      </c>
      <c r="S39" s="48">
        <v>4640</v>
      </c>
      <c r="T39" s="122"/>
      <c r="U39" s="149">
        <f t="shared" si="0"/>
        <v>13920</v>
      </c>
      <c r="V39" s="122"/>
      <c r="W39" s="45"/>
      <c r="X39" s="364" t="s">
        <v>130</v>
      </c>
      <c r="Y39" s="364" t="s">
        <v>131</v>
      </c>
      <c r="Z39" s="123"/>
    </row>
    <row r="40" spans="1:26" s="118" customFormat="1" ht="68.25" customHeight="1" x14ac:dyDescent="0.2">
      <c r="A40" s="366" t="s">
        <v>697</v>
      </c>
      <c r="B40" s="121" t="s">
        <v>132</v>
      </c>
      <c r="C40" s="33">
        <v>2024</v>
      </c>
      <c r="D40" s="33">
        <v>2024</v>
      </c>
      <c r="E40" s="33" t="s">
        <v>133</v>
      </c>
      <c r="F40" s="33" t="s">
        <v>133</v>
      </c>
      <c r="G40" s="33" t="s">
        <v>133</v>
      </c>
      <c r="H40" s="33" t="s">
        <v>133</v>
      </c>
      <c r="I40" s="33" t="s">
        <v>135</v>
      </c>
      <c r="J40" s="132" t="s">
        <v>151</v>
      </c>
      <c r="K40" s="479" t="s">
        <v>209</v>
      </c>
      <c r="L40" s="132" t="s">
        <v>475</v>
      </c>
      <c r="M40" s="44">
        <v>1</v>
      </c>
      <c r="N40" s="368" t="s">
        <v>657</v>
      </c>
      <c r="O40" s="44">
        <v>1</v>
      </c>
      <c r="P40" s="383" t="s">
        <v>145</v>
      </c>
      <c r="Q40" s="48">
        <v>6240</v>
      </c>
      <c r="R40" s="48">
        <v>6240</v>
      </c>
      <c r="S40" s="48">
        <v>6240</v>
      </c>
      <c r="T40" s="122"/>
      <c r="U40" s="149">
        <f>SUM(Q40:T40)</f>
        <v>18720</v>
      </c>
      <c r="V40" s="122"/>
      <c r="W40" s="45"/>
      <c r="X40" s="364" t="s">
        <v>130</v>
      </c>
      <c r="Y40" s="364" t="s">
        <v>131</v>
      </c>
      <c r="Z40" s="123"/>
    </row>
    <row r="41" spans="1:26" s="118" customFormat="1" ht="68.25" customHeight="1" x14ac:dyDescent="0.2">
      <c r="A41" s="366" t="s">
        <v>698</v>
      </c>
      <c r="B41" s="121" t="s">
        <v>132</v>
      </c>
      <c r="C41" s="33">
        <v>2024</v>
      </c>
      <c r="D41" s="33">
        <v>2024</v>
      </c>
      <c r="E41" s="33" t="s">
        <v>133</v>
      </c>
      <c r="F41" s="33" t="s">
        <v>133</v>
      </c>
      <c r="G41" s="33" t="s">
        <v>133</v>
      </c>
      <c r="H41" s="33" t="s">
        <v>133</v>
      </c>
      <c r="I41" s="33" t="s">
        <v>135</v>
      </c>
      <c r="J41" s="132" t="s">
        <v>151</v>
      </c>
      <c r="K41" s="479" t="s">
        <v>201</v>
      </c>
      <c r="L41" s="132" t="s">
        <v>477</v>
      </c>
      <c r="M41" s="44">
        <v>1</v>
      </c>
      <c r="N41" s="368" t="s">
        <v>3</v>
      </c>
      <c r="O41" s="44">
        <v>1</v>
      </c>
      <c r="P41" s="383" t="s">
        <v>145</v>
      </c>
      <c r="Q41" s="48">
        <v>11500</v>
      </c>
      <c r="R41" s="48">
        <v>11500</v>
      </c>
      <c r="S41" s="48">
        <v>11500</v>
      </c>
      <c r="T41" s="122"/>
      <c r="U41" s="149">
        <f t="shared" si="0"/>
        <v>34500</v>
      </c>
      <c r="V41" s="122"/>
      <c r="W41" s="45"/>
      <c r="X41" s="364" t="s">
        <v>130</v>
      </c>
      <c r="Y41" s="364" t="s">
        <v>131</v>
      </c>
      <c r="Z41" s="123"/>
    </row>
    <row r="42" spans="1:26" s="118" customFormat="1" ht="68.25" customHeight="1" x14ac:dyDescent="0.2">
      <c r="A42" s="366" t="s">
        <v>699</v>
      </c>
      <c r="B42" s="121" t="s">
        <v>132</v>
      </c>
      <c r="C42" s="33">
        <v>2024</v>
      </c>
      <c r="D42" s="33">
        <v>2024</v>
      </c>
      <c r="E42" s="33" t="s">
        <v>133</v>
      </c>
      <c r="F42" s="33" t="s">
        <v>133</v>
      </c>
      <c r="G42" s="33" t="s">
        <v>133</v>
      </c>
      <c r="H42" s="33" t="s">
        <v>133</v>
      </c>
      <c r="I42" s="33" t="s">
        <v>135</v>
      </c>
      <c r="J42" s="132" t="s">
        <v>151</v>
      </c>
      <c r="K42" s="479" t="s">
        <v>201</v>
      </c>
      <c r="L42" s="132" t="s">
        <v>875</v>
      </c>
      <c r="M42" s="44">
        <v>1</v>
      </c>
      <c r="N42" s="368" t="s">
        <v>4</v>
      </c>
      <c r="O42" s="44">
        <v>1</v>
      </c>
      <c r="P42" s="383" t="s">
        <v>145</v>
      </c>
      <c r="Q42" s="48">
        <v>2065</v>
      </c>
      <c r="R42" s="48">
        <v>2065</v>
      </c>
      <c r="S42" s="48">
        <v>2065</v>
      </c>
      <c r="T42" s="122"/>
      <c r="U42" s="149">
        <f>SUM(Q42:T42)</f>
        <v>6195</v>
      </c>
      <c r="V42" s="122"/>
      <c r="W42" s="45"/>
      <c r="X42" s="364" t="s">
        <v>130</v>
      </c>
      <c r="Y42" s="364" t="s">
        <v>131</v>
      </c>
      <c r="Z42" s="123"/>
    </row>
    <row r="43" spans="1:26" s="118" customFormat="1" ht="68.25" customHeight="1" x14ac:dyDescent="0.2">
      <c r="A43" s="366" t="s">
        <v>700</v>
      </c>
      <c r="B43" s="121" t="s">
        <v>132</v>
      </c>
      <c r="C43" s="33">
        <v>2024</v>
      </c>
      <c r="D43" s="33">
        <v>2024</v>
      </c>
      <c r="E43" s="33" t="s">
        <v>133</v>
      </c>
      <c r="F43" s="33" t="s">
        <v>133</v>
      </c>
      <c r="G43" s="33" t="s">
        <v>133</v>
      </c>
      <c r="H43" s="33" t="s">
        <v>133</v>
      </c>
      <c r="I43" s="33" t="s">
        <v>135</v>
      </c>
      <c r="J43" s="134" t="s">
        <v>159</v>
      </c>
      <c r="K43" s="479" t="s">
        <v>160</v>
      </c>
      <c r="L43" s="134" t="s">
        <v>461</v>
      </c>
      <c r="M43" s="44">
        <v>1</v>
      </c>
      <c r="N43" s="368" t="s">
        <v>4</v>
      </c>
      <c r="O43" s="44">
        <v>1</v>
      </c>
      <c r="P43" s="383" t="s">
        <v>145</v>
      </c>
      <c r="Q43" s="48">
        <v>2080</v>
      </c>
      <c r="R43" s="48">
        <v>2080</v>
      </c>
      <c r="S43" s="48">
        <v>2080</v>
      </c>
      <c r="T43" s="122"/>
      <c r="U43" s="149">
        <f>SUM(Q43:T43)</f>
        <v>6240</v>
      </c>
      <c r="V43" s="122"/>
      <c r="W43" s="45"/>
      <c r="X43" s="364" t="s">
        <v>130</v>
      </c>
      <c r="Y43" s="364" t="s">
        <v>131</v>
      </c>
      <c r="Z43" s="123"/>
    </row>
    <row r="44" spans="1:26" s="118" customFormat="1" ht="68.25" customHeight="1" x14ac:dyDescent="0.2">
      <c r="A44" s="366" t="s">
        <v>701</v>
      </c>
      <c r="B44" s="121" t="s">
        <v>132</v>
      </c>
      <c r="C44" s="33">
        <v>2024</v>
      </c>
      <c r="D44" s="33">
        <v>2024</v>
      </c>
      <c r="E44" s="33" t="s">
        <v>133</v>
      </c>
      <c r="F44" s="33" t="s">
        <v>133</v>
      </c>
      <c r="G44" s="33" t="s">
        <v>133</v>
      </c>
      <c r="H44" s="33" t="s">
        <v>133</v>
      </c>
      <c r="I44" s="33" t="s">
        <v>135</v>
      </c>
      <c r="J44" s="134" t="s">
        <v>159</v>
      </c>
      <c r="K44" s="479" t="s">
        <v>192</v>
      </c>
      <c r="L44" s="132" t="s">
        <v>478</v>
      </c>
      <c r="M44" s="44">
        <v>1</v>
      </c>
      <c r="N44" s="368" t="s">
        <v>657</v>
      </c>
      <c r="O44" s="44">
        <v>1</v>
      </c>
      <c r="P44" s="383" t="s">
        <v>145</v>
      </c>
      <c r="Q44" s="48">
        <v>56140</v>
      </c>
      <c r="R44" s="48">
        <v>56140</v>
      </c>
      <c r="S44" s="48">
        <v>56140</v>
      </c>
      <c r="T44" s="122"/>
      <c r="U44" s="149">
        <f t="shared" si="0"/>
        <v>168420</v>
      </c>
      <c r="V44" s="122"/>
      <c r="W44" s="45"/>
      <c r="X44" s="364" t="s">
        <v>130</v>
      </c>
      <c r="Y44" s="364" t="s">
        <v>131</v>
      </c>
      <c r="Z44" s="123"/>
    </row>
    <row r="45" spans="1:26" s="118" customFormat="1" ht="68.25" customHeight="1" x14ac:dyDescent="0.2">
      <c r="A45" s="366" t="s">
        <v>702</v>
      </c>
      <c r="B45" s="121" t="s">
        <v>132</v>
      </c>
      <c r="C45" s="33">
        <v>2024</v>
      </c>
      <c r="D45" s="33">
        <v>2024</v>
      </c>
      <c r="E45" s="33" t="s">
        <v>133</v>
      </c>
      <c r="F45" s="33" t="s">
        <v>133</v>
      </c>
      <c r="G45" s="33" t="s">
        <v>133</v>
      </c>
      <c r="H45" s="33" t="s">
        <v>133</v>
      </c>
      <c r="I45" s="33" t="s">
        <v>135</v>
      </c>
      <c r="J45" s="132" t="s">
        <v>151</v>
      </c>
      <c r="K45" s="479" t="s">
        <v>191</v>
      </c>
      <c r="L45" s="132" t="s">
        <v>876</v>
      </c>
      <c r="M45" s="44"/>
      <c r="N45" s="368" t="s">
        <v>657</v>
      </c>
      <c r="O45" s="44"/>
      <c r="P45" s="383"/>
      <c r="Q45" s="48">
        <v>21500</v>
      </c>
      <c r="R45" s="48">
        <v>21500</v>
      </c>
      <c r="S45" s="48">
        <v>21500</v>
      </c>
      <c r="T45" s="122"/>
      <c r="U45" s="149">
        <f t="shared" si="0"/>
        <v>64500</v>
      </c>
      <c r="V45" s="122"/>
      <c r="W45" s="45"/>
      <c r="X45" s="364"/>
      <c r="Y45" s="364"/>
      <c r="Z45" s="123"/>
    </row>
    <row r="46" spans="1:26" s="118" customFormat="1" ht="68.25" customHeight="1" x14ac:dyDescent="0.2">
      <c r="A46" s="366" t="s">
        <v>703</v>
      </c>
      <c r="B46" s="121" t="s">
        <v>132</v>
      </c>
      <c r="C46" s="33">
        <v>2024</v>
      </c>
      <c r="D46" s="33">
        <v>2024</v>
      </c>
      <c r="E46" s="33" t="s">
        <v>133</v>
      </c>
      <c r="F46" s="33" t="s">
        <v>133</v>
      </c>
      <c r="G46" s="33" t="s">
        <v>133</v>
      </c>
      <c r="H46" s="33" t="s">
        <v>133</v>
      </c>
      <c r="I46" s="33" t="s">
        <v>135</v>
      </c>
      <c r="J46" s="132" t="s">
        <v>151</v>
      </c>
      <c r="K46" s="479">
        <v>48223000</v>
      </c>
      <c r="L46" s="132" t="s">
        <v>479</v>
      </c>
      <c r="M46" s="44"/>
      <c r="N46" s="368" t="s">
        <v>4</v>
      </c>
      <c r="O46" s="44"/>
      <c r="P46" s="383"/>
      <c r="Q46" s="48">
        <v>2700</v>
      </c>
      <c r="R46" s="48">
        <v>2700</v>
      </c>
      <c r="S46" s="48">
        <v>2700</v>
      </c>
      <c r="T46" s="122"/>
      <c r="U46" s="149">
        <f t="shared" si="0"/>
        <v>8100</v>
      </c>
      <c r="V46" s="122"/>
      <c r="W46" s="45"/>
      <c r="X46" s="364" t="s">
        <v>130</v>
      </c>
      <c r="Y46" s="364" t="s">
        <v>131</v>
      </c>
      <c r="Z46" s="123"/>
    </row>
    <row r="47" spans="1:26" s="118" customFormat="1" ht="68.25" customHeight="1" x14ac:dyDescent="0.2">
      <c r="A47" s="366" t="s">
        <v>704</v>
      </c>
      <c r="B47" s="121" t="s">
        <v>132</v>
      </c>
      <c r="C47" s="33">
        <v>2024</v>
      </c>
      <c r="D47" s="33">
        <v>2024</v>
      </c>
      <c r="E47" s="33" t="s">
        <v>133</v>
      </c>
      <c r="F47" s="33" t="s">
        <v>133</v>
      </c>
      <c r="G47" s="33" t="s">
        <v>133</v>
      </c>
      <c r="H47" s="33" t="s">
        <v>133</v>
      </c>
      <c r="I47" s="33" t="s">
        <v>135</v>
      </c>
      <c r="J47" s="132" t="s">
        <v>140</v>
      </c>
      <c r="K47" s="479" t="s">
        <v>195</v>
      </c>
      <c r="L47" s="132" t="s">
        <v>211</v>
      </c>
      <c r="M47" s="44">
        <v>1</v>
      </c>
      <c r="N47" s="368" t="s">
        <v>870</v>
      </c>
      <c r="O47" s="44">
        <v>1</v>
      </c>
      <c r="P47" s="383" t="s">
        <v>145</v>
      </c>
      <c r="Q47" s="48">
        <v>3400</v>
      </c>
      <c r="R47" s="48">
        <v>3400</v>
      </c>
      <c r="S47" s="48">
        <v>3400</v>
      </c>
      <c r="T47" s="122"/>
      <c r="U47" s="149">
        <f t="shared" si="0"/>
        <v>10200</v>
      </c>
      <c r="V47" s="122"/>
      <c r="W47" s="45"/>
      <c r="X47" s="364" t="s">
        <v>130</v>
      </c>
      <c r="Y47" s="364" t="s">
        <v>131</v>
      </c>
      <c r="Z47" s="123"/>
    </row>
    <row r="48" spans="1:26" ht="38.25" customHeight="1" x14ac:dyDescent="0.2">
      <c r="A48" s="366" t="s">
        <v>705</v>
      </c>
      <c r="B48" s="121" t="s">
        <v>132</v>
      </c>
      <c r="C48" s="33">
        <v>2024</v>
      </c>
      <c r="D48" s="33">
        <v>2024</v>
      </c>
      <c r="E48" s="33" t="s">
        <v>133</v>
      </c>
      <c r="F48" s="33" t="s">
        <v>133</v>
      </c>
      <c r="G48" s="33" t="s">
        <v>133</v>
      </c>
      <c r="H48" s="33" t="s">
        <v>133</v>
      </c>
      <c r="I48" s="33" t="s">
        <v>135</v>
      </c>
      <c r="J48" s="132" t="s">
        <v>151</v>
      </c>
      <c r="K48" s="479" t="s">
        <v>197</v>
      </c>
      <c r="L48" s="132" t="s">
        <v>877</v>
      </c>
      <c r="M48" s="34">
        <v>1</v>
      </c>
      <c r="N48" s="368" t="s">
        <v>657</v>
      </c>
      <c r="O48" s="34">
        <v>1</v>
      </c>
      <c r="P48" s="383" t="s">
        <v>134</v>
      </c>
      <c r="Q48" s="47">
        <v>625</v>
      </c>
      <c r="R48" s="47">
        <v>625</v>
      </c>
      <c r="S48" s="47">
        <v>625</v>
      </c>
      <c r="T48" s="30"/>
      <c r="U48" s="149">
        <f>SUM(Q48:T48)</f>
        <v>1875</v>
      </c>
      <c r="V48" s="30"/>
      <c r="W48" s="33"/>
      <c r="X48" s="364" t="s">
        <v>130</v>
      </c>
      <c r="Y48" s="364" t="s">
        <v>131</v>
      </c>
      <c r="Z48" s="35"/>
    </row>
    <row r="49" spans="1:26" x14ac:dyDescent="0.2">
      <c r="A49" s="32"/>
      <c r="Q49" s="124">
        <f>SUM(Q14:Q48)</f>
        <v>689132</v>
      </c>
      <c r="R49" s="124">
        <f>SUM(R14:R48)</f>
        <v>689132</v>
      </c>
      <c r="S49" s="124">
        <f>SUM(S14:S48)</f>
        <v>689132</v>
      </c>
      <c r="T49" s="124">
        <f>SUM(T14:T48)</f>
        <v>0</v>
      </c>
      <c r="U49" s="149">
        <f t="shared" si="0"/>
        <v>2067396</v>
      </c>
    </row>
    <row r="50" spans="1:26" s="118" customFormat="1" x14ac:dyDescent="0.2">
      <c r="A50" s="385"/>
      <c r="Q50" s="386"/>
      <c r="R50" s="139"/>
      <c r="S50" s="139"/>
      <c r="U50" s="389"/>
    </row>
    <row r="51" spans="1:26" s="118" customFormat="1" x14ac:dyDescent="0.2">
      <c r="A51" s="738" t="s">
        <v>213</v>
      </c>
      <c r="B51" s="738"/>
      <c r="C51" s="738"/>
      <c r="D51" s="738"/>
      <c r="E51" s="738"/>
      <c r="F51" s="738"/>
      <c r="G51" s="738"/>
      <c r="H51" s="738"/>
      <c r="I51" s="738"/>
      <c r="J51" s="738"/>
      <c r="K51" s="738"/>
      <c r="L51" s="738"/>
      <c r="Q51" s="139"/>
      <c r="R51" s="139"/>
      <c r="U51" s="144"/>
    </row>
    <row r="52" spans="1:26" s="118" customFormat="1" x14ac:dyDescent="0.2">
      <c r="A52" s="739" t="s">
        <v>214</v>
      </c>
      <c r="B52" s="739"/>
      <c r="C52" s="739"/>
      <c r="D52" s="740"/>
      <c r="E52" s="740"/>
      <c r="F52" s="740"/>
      <c r="G52" s="740"/>
      <c r="H52" s="740"/>
      <c r="I52" s="740"/>
      <c r="J52" s="740"/>
      <c r="K52" s="740"/>
      <c r="L52" s="740"/>
      <c r="Q52" s="139"/>
      <c r="R52" s="139"/>
      <c r="U52" s="144"/>
    </row>
    <row r="53" spans="1:26" s="118" customFormat="1" x14ac:dyDescent="0.2">
      <c r="A53" s="723" t="s">
        <v>215</v>
      </c>
      <c r="B53" s="723"/>
      <c r="C53" s="723"/>
      <c r="D53" s="723"/>
      <c r="E53" s="723"/>
      <c r="F53" s="723"/>
      <c r="G53" s="723"/>
      <c r="H53" s="723"/>
      <c r="I53" s="723"/>
      <c r="J53" s="723"/>
      <c r="K53" s="723"/>
      <c r="L53" s="723"/>
      <c r="R53" s="139"/>
      <c r="S53" s="144"/>
      <c r="T53" s="393" t="s">
        <v>216</v>
      </c>
      <c r="U53" s="144"/>
    </row>
    <row r="54" spans="1:26" s="118" customFormat="1" ht="25.5" customHeight="1" x14ac:dyDescent="0.2">
      <c r="A54" s="723" t="s">
        <v>217</v>
      </c>
      <c r="B54" s="723"/>
      <c r="C54" s="723"/>
      <c r="D54" s="723"/>
      <c r="E54" s="723"/>
      <c r="F54" s="723"/>
      <c r="G54" s="723"/>
      <c r="H54" s="723"/>
      <c r="I54" s="723"/>
      <c r="J54" s="723"/>
      <c r="K54" s="723"/>
      <c r="L54" s="723"/>
      <c r="M54" s="723"/>
      <c r="N54" s="723"/>
      <c r="R54" s="139"/>
      <c r="S54" s="144"/>
      <c r="T54" s="393" t="s">
        <v>218</v>
      </c>
      <c r="U54" s="144"/>
      <c r="Z54" s="141"/>
    </row>
    <row r="55" spans="1:26" s="118" customFormat="1" x14ac:dyDescent="0.2">
      <c r="A55" s="723" t="s">
        <v>219</v>
      </c>
      <c r="B55" s="721"/>
      <c r="C55" s="721"/>
      <c r="D55" s="721"/>
      <c r="E55" s="721"/>
      <c r="F55" s="721"/>
      <c r="G55" s="721"/>
      <c r="H55" s="721"/>
      <c r="I55" s="721"/>
      <c r="J55" s="721"/>
      <c r="K55" s="721"/>
      <c r="L55" s="721"/>
      <c r="Q55" s="140"/>
      <c r="R55" s="139"/>
      <c r="U55" s="144"/>
      <c r="Z55" s="141"/>
    </row>
    <row r="56" spans="1:26" s="118" customFormat="1" ht="27" customHeight="1" x14ac:dyDescent="0.2">
      <c r="A56" s="723" t="s">
        <v>220</v>
      </c>
      <c r="B56" s="723"/>
      <c r="C56" s="723"/>
      <c r="D56" s="723"/>
      <c r="E56" s="723"/>
      <c r="F56" s="723"/>
      <c r="G56" s="723"/>
      <c r="H56" s="723"/>
      <c r="I56" s="723"/>
      <c r="J56" s="723"/>
      <c r="K56" s="723"/>
      <c r="L56" s="723"/>
      <c r="Q56" s="139"/>
      <c r="R56" s="139"/>
      <c r="U56" s="144"/>
    </row>
    <row r="57" spans="1:26" s="118" customFormat="1" ht="12" customHeight="1" x14ac:dyDescent="0.2">
      <c r="A57" s="723" t="s">
        <v>221</v>
      </c>
      <c r="B57" s="723"/>
      <c r="C57" s="723"/>
      <c r="D57" s="723"/>
      <c r="E57" s="723"/>
      <c r="F57" s="723"/>
      <c r="G57" s="723"/>
      <c r="H57" s="723"/>
      <c r="I57" s="723"/>
      <c r="J57" s="723"/>
      <c r="K57" s="723"/>
      <c r="L57" s="142"/>
      <c r="P57" s="725" t="s">
        <v>222</v>
      </c>
      <c r="Q57" s="725"/>
      <c r="R57" s="725"/>
      <c r="S57" s="725"/>
      <c r="T57" s="725"/>
      <c r="U57" s="725"/>
      <c r="V57" s="725"/>
      <c r="W57" s="725"/>
      <c r="X57" s="725"/>
      <c r="Y57" s="725"/>
    </row>
    <row r="58" spans="1:26" s="118" customFormat="1" ht="12.75" customHeight="1" x14ac:dyDescent="0.2">
      <c r="A58" s="723" t="s">
        <v>223</v>
      </c>
      <c r="B58" s="723"/>
      <c r="C58" s="723"/>
      <c r="D58" s="723"/>
      <c r="E58" s="723"/>
      <c r="F58" s="723"/>
      <c r="G58" s="723"/>
      <c r="H58" s="723"/>
      <c r="I58" s="723"/>
      <c r="J58" s="723"/>
      <c r="K58" s="723"/>
      <c r="P58" s="725" t="s">
        <v>224</v>
      </c>
      <c r="Q58" s="725"/>
      <c r="R58" s="725"/>
      <c r="S58" s="725"/>
      <c r="T58" s="725"/>
      <c r="U58" s="725"/>
      <c r="V58" s="143" t="s">
        <v>225</v>
      </c>
      <c r="W58" s="380"/>
      <c r="X58" s="380"/>
      <c r="Y58" s="117"/>
    </row>
    <row r="59" spans="1:26" s="118" customFormat="1" ht="12.75" customHeight="1" x14ac:dyDescent="0.2">
      <c r="A59" s="723" t="s">
        <v>226</v>
      </c>
      <c r="B59" s="723"/>
      <c r="C59" s="723"/>
      <c r="D59" s="723"/>
      <c r="E59" s="723"/>
      <c r="F59" s="723"/>
      <c r="G59" s="723"/>
      <c r="H59" s="723"/>
      <c r="I59" s="723"/>
      <c r="J59" s="723"/>
      <c r="K59" s="723"/>
      <c r="L59" s="723"/>
      <c r="M59" s="723"/>
      <c r="N59" s="723"/>
      <c r="P59" s="379"/>
      <c r="Q59" s="394"/>
      <c r="R59" s="394"/>
      <c r="S59" s="379"/>
      <c r="T59" s="379"/>
      <c r="U59" s="379"/>
      <c r="V59" s="143"/>
      <c r="W59" s="380"/>
      <c r="X59" s="380"/>
      <c r="Y59" s="117"/>
    </row>
    <row r="60" spans="1:26" s="118" customFormat="1" ht="12.75" customHeight="1" x14ac:dyDescent="0.2">
      <c r="A60" s="723" t="s">
        <v>227</v>
      </c>
      <c r="B60" s="723"/>
      <c r="C60" s="723"/>
      <c r="D60" s="723"/>
      <c r="E60" s="723"/>
      <c r="F60" s="723"/>
      <c r="G60" s="723"/>
      <c r="H60" s="723"/>
      <c r="I60" s="723"/>
      <c r="J60" s="723"/>
      <c r="K60" s="723"/>
      <c r="L60" s="723"/>
      <c r="M60" s="723"/>
      <c r="N60" s="723"/>
      <c r="P60" s="725" t="s">
        <v>228</v>
      </c>
      <c r="Q60" s="725"/>
      <c r="R60" s="725"/>
      <c r="S60" s="725"/>
      <c r="T60" s="725"/>
      <c r="U60" s="725"/>
      <c r="V60" s="725"/>
      <c r="W60" s="725"/>
      <c r="X60" s="725"/>
      <c r="Y60" s="725"/>
    </row>
    <row r="61" spans="1:26" s="118" customFormat="1" ht="27.75" customHeight="1" x14ac:dyDescent="0.2">
      <c r="A61" s="723" t="s">
        <v>229</v>
      </c>
      <c r="B61" s="723"/>
      <c r="C61" s="723"/>
      <c r="D61" s="723"/>
      <c r="E61" s="723"/>
      <c r="F61" s="723"/>
      <c r="G61" s="723"/>
      <c r="H61" s="723"/>
      <c r="I61" s="723"/>
      <c r="J61" s="723"/>
      <c r="K61" s="723"/>
      <c r="L61" s="723"/>
      <c r="M61" s="723"/>
      <c r="N61" s="723"/>
      <c r="P61" s="725" t="s">
        <v>230</v>
      </c>
      <c r="Q61" s="725"/>
      <c r="R61" s="725"/>
      <c r="S61" s="725"/>
      <c r="T61" s="725"/>
      <c r="U61" s="725"/>
      <c r="V61" s="372" t="s">
        <v>828</v>
      </c>
      <c r="W61" s="372" t="s">
        <v>829</v>
      </c>
      <c r="X61" s="372" t="s">
        <v>830</v>
      </c>
      <c r="Y61" s="372" t="s">
        <v>232</v>
      </c>
    </row>
    <row r="62" spans="1:26" s="118" customFormat="1" ht="12.75" customHeight="1" x14ac:dyDescent="0.2">
      <c r="A62" s="723" t="s">
        <v>233</v>
      </c>
      <c r="B62" s="723"/>
      <c r="C62" s="723"/>
      <c r="D62" s="723"/>
      <c r="E62" s="723"/>
      <c r="F62" s="723"/>
      <c r="G62" s="723"/>
      <c r="H62" s="723"/>
      <c r="I62" s="723"/>
      <c r="J62" s="723"/>
      <c r="K62" s="723"/>
      <c r="L62" s="723"/>
      <c r="M62" s="723"/>
      <c r="N62" s="723"/>
      <c r="P62" s="722" t="s">
        <v>234</v>
      </c>
      <c r="Q62" s="722"/>
      <c r="R62" s="722"/>
      <c r="S62" s="722"/>
      <c r="T62" s="722"/>
      <c r="U62" s="722"/>
      <c r="V62" s="143">
        <v>0</v>
      </c>
      <c r="W62" s="143">
        <v>0</v>
      </c>
      <c r="X62" s="143">
        <v>0</v>
      </c>
      <c r="Y62" s="143">
        <v>0</v>
      </c>
    </row>
    <row r="63" spans="1:26" s="120" customFormat="1" ht="12.75" customHeight="1" x14ac:dyDescent="0.2">
      <c r="A63" s="723" t="s">
        <v>235</v>
      </c>
      <c r="B63" s="723"/>
      <c r="C63" s="723"/>
      <c r="D63" s="723"/>
      <c r="E63" s="723"/>
      <c r="F63" s="723"/>
      <c r="G63" s="723"/>
      <c r="H63" s="723"/>
      <c r="I63" s="723"/>
      <c r="J63" s="723"/>
      <c r="K63" s="723"/>
      <c r="L63" s="723"/>
      <c r="M63" s="723"/>
      <c r="N63" s="723"/>
      <c r="P63" s="722" t="s">
        <v>236</v>
      </c>
      <c r="Q63" s="722"/>
      <c r="R63" s="722"/>
      <c r="S63" s="722"/>
      <c r="T63" s="722"/>
      <c r="U63" s="722"/>
      <c r="V63" s="143">
        <v>0</v>
      </c>
      <c r="W63" s="143">
        <v>0</v>
      </c>
      <c r="X63" s="143">
        <v>0</v>
      </c>
      <c r="Y63" s="143">
        <v>0</v>
      </c>
    </row>
    <row r="64" spans="1:26" s="120" customFormat="1" ht="12.75" customHeight="1" x14ac:dyDescent="0.2">
      <c r="A64" s="724" t="s">
        <v>734</v>
      </c>
      <c r="B64" s="724"/>
      <c r="C64" s="724"/>
      <c r="D64" s="724"/>
      <c r="E64" s="724"/>
      <c r="F64" s="724"/>
      <c r="G64" s="724"/>
      <c r="H64" s="724"/>
      <c r="I64" s="724"/>
      <c r="J64" s="724"/>
      <c r="K64" s="724"/>
      <c r="L64" s="724"/>
      <c r="M64" s="724"/>
      <c r="N64" s="724"/>
      <c r="P64" s="722" t="s">
        <v>237</v>
      </c>
      <c r="Q64" s="722"/>
      <c r="R64" s="722"/>
      <c r="S64" s="722"/>
      <c r="T64" s="722"/>
      <c r="U64" s="722"/>
      <c r="V64" s="380">
        <f>Q49</f>
        <v>689132</v>
      </c>
      <c r="W64" s="380">
        <f>R49</f>
        <v>689132</v>
      </c>
      <c r="X64" s="380">
        <f>S49</f>
        <v>689132</v>
      </c>
      <c r="Y64" s="380">
        <f>T49</f>
        <v>0</v>
      </c>
    </row>
    <row r="65" spans="1:25" s="120" customFormat="1" ht="12.75" customHeight="1" x14ac:dyDescent="0.2">
      <c r="A65" s="119"/>
      <c r="B65" s="119"/>
      <c r="C65" s="119"/>
      <c r="D65" s="119"/>
      <c r="E65" s="119"/>
      <c r="F65" s="119"/>
      <c r="G65" s="119"/>
      <c r="H65" s="119"/>
      <c r="I65" s="119"/>
      <c r="J65" s="119"/>
      <c r="K65" s="119"/>
      <c r="L65" s="119"/>
      <c r="M65" s="119"/>
      <c r="N65" s="119"/>
      <c r="P65" s="722" t="s">
        <v>238</v>
      </c>
      <c r="Q65" s="722"/>
      <c r="R65" s="722"/>
      <c r="S65" s="722"/>
      <c r="T65" s="722"/>
      <c r="U65" s="722"/>
      <c r="V65" s="143">
        <v>0</v>
      </c>
      <c r="W65" s="143">
        <v>0</v>
      </c>
      <c r="X65" s="143">
        <v>0</v>
      </c>
      <c r="Y65" s="143">
        <v>0</v>
      </c>
    </row>
    <row r="66" spans="1:25" s="118" customFormat="1" ht="12" customHeight="1" x14ac:dyDescent="0.2">
      <c r="A66" s="144" t="s">
        <v>239</v>
      </c>
      <c r="P66" s="722" t="s">
        <v>240</v>
      </c>
      <c r="Q66" s="722"/>
      <c r="R66" s="722"/>
      <c r="S66" s="722"/>
      <c r="T66" s="722"/>
      <c r="U66" s="722"/>
      <c r="V66" s="143">
        <v>0</v>
      </c>
      <c r="W66" s="143">
        <v>0</v>
      </c>
      <c r="X66" s="143">
        <v>0</v>
      </c>
      <c r="Y66" s="143">
        <v>0</v>
      </c>
    </row>
    <row r="67" spans="1:25" s="118" customFormat="1" ht="12.75" customHeight="1" x14ac:dyDescent="0.2">
      <c r="A67" s="721" t="s">
        <v>241</v>
      </c>
      <c r="B67" s="721"/>
      <c r="J67" s="145"/>
      <c r="P67" s="722" t="s">
        <v>242</v>
      </c>
      <c r="Q67" s="722"/>
      <c r="R67" s="722"/>
      <c r="S67" s="722"/>
      <c r="T67" s="722"/>
      <c r="U67" s="722"/>
      <c r="V67" s="143">
        <v>0</v>
      </c>
      <c r="W67" s="143">
        <v>0</v>
      </c>
      <c r="X67" s="143">
        <v>0</v>
      </c>
      <c r="Y67" s="143">
        <v>0</v>
      </c>
    </row>
    <row r="68" spans="1:25" s="118" customFormat="1" x14ac:dyDescent="0.2">
      <c r="A68" s="721" t="s">
        <v>243</v>
      </c>
      <c r="B68" s="721"/>
      <c r="Q68" s="139"/>
      <c r="R68" s="139"/>
      <c r="U68" s="144"/>
    </row>
    <row r="69" spans="1:25" s="118" customFormat="1" ht="12.75" customHeight="1" x14ac:dyDescent="0.2">
      <c r="A69" s="721" t="s">
        <v>244</v>
      </c>
      <c r="B69" s="721"/>
      <c r="Q69" s="139"/>
      <c r="R69" s="139"/>
      <c r="U69" s="144"/>
    </row>
    <row r="70" spans="1:25" s="118" customFormat="1" ht="12.75" customHeight="1" x14ac:dyDescent="0.2">
      <c r="Q70" s="139"/>
      <c r="R70" s="139"/>
      <c r="U70" s="144"/>
    </row>
    <row r="71" spans="1:25" s="118" customFormat="1" ht="12.75" customHeight="1" x14ac:dyDescent="0.2">
      <c r="A71" s="146" t="s">
        <v>245</v>
      </c>
      <c r="B71" s="120"/>
      <c r="C71" s="120"/>
      <c r="D71" s="120"/>
      <c r="Q71" s="139"/>
      <c r="R71" s="139"/>
      <c r="U71" s="144"/>
      <c r="X71" s="120"/>
      <c r="Y71" s="120"/>
    </row>
    <row r="72" spans="1:25" s="120" customFormat="1" ht="14.25" customHeight="1" x14ac:dyDescent="0.2">
      <c r="A72" s="720" t="s">
        <v>246</v>
      </c>
      <c r="B72" s="720"/>
      <c r="C72" s="720"/>
      <c r="D72" s="720"/>
      <c r="E72" s="119"/>
      <c r="F72" s="119"/>
      <c r="G72" s="119"/>
      <c r="H72" s="119"/>
      <c r="I72" s="119"/>
      <c r="J72" s="119"/>
      <c r="K72" s="119"/>
      <c r="L72" s="119"/>
      <c r="M72" s="119"/>
      <c r="O72" s="118"/>
      <c r="P72" s="118"/>
      <c r="Q72" s="139"/>
      <c r="R72" s="139"/>
      <c r="S72" s="118"/>
      <c r="T72" s="118"/>
      <c r="U72" s="144"/>
      <c r="V72" s="118"/>
      <c r="W72" s="118"/>
      <c r="X72" s="118"/>
      <c r="Y72" s="118"/>
    </row>
    <row r="73" spans="1:25" s="118" customFormat="1" ht="14.25" customHeight="1" x14ac:dyDescent="0.2">
      <c r="A73" s="720" t="s">
        <v>247</v>
      </c>
      <c r="B73" s="720"/>
      <c r="C73" s="720"/>
      <c r="D73" s="720"/>
      <c r="Q73" s="139"/>
      <c r="R73" s="139"/>
      <c r="U73" s="144"/>
    </row>
    <row r="74" spans="1:25" s="118" customFormat="1" ht="14.25" customHeight="1" x14ac:dyDescent="0.2">
      <c r="A74" s="720" t="s">
        <v>248</v>
      </c>
      <c r="B74" s="720"/>
      <c r="C74" s="720"/>
      <c r="D74" s="720"/>
      <c r="J74" s="145"/>
      <c r="Q74" s="139"/>
      <c r="R74" s="139"/>
      <c r="U74" s="144"/>
    </row>
    <row r="75" spans="1:25" s="118" customFormat="1" ht="14.25" customHeight="1" x14ac:dyDescent="0.2">
      <c r="A75" s="720" t="s">
        <v>249</v>
      </c>
      <c r="B75" s="720"/>
      <c r="C75" s="720"/>
      <c r="D75" s="720"/>
      <c r="Q75" s="139"/>
      <c r="R75" s="139"/>
      <c r="U75" s="144"/>
    </row>
    <row r="76" spans="1:25" s="118" customFormat="1" ht="14.25" customHeight="1" x14ac:dyDescent="0.2">
      <c r="A76" s="720" t="s">
        <v>250</v>
      </c>
      <c r="B76" s="720"/>
      <c r="C76" s="720"/>
      <c r="D76" s="720"/>
      <c r="Q76" s="139"/>
      <c r="R76" s="139"/>
      <c r="U76" s="144"/>
    </row>
    <row r="77" spans="1:25" s="118" customFormat="1" x14ac:dyDescent="0.2">
      <c r="Q77" s="139"/>
      <c r="R77" s="139"/>
      <c r="U77" s="144"/>
    </row>
    <row r="78" spans="1:25" s="118" customFormat="1" x14ac:dyDescent="0.2">
      <c r="Q78" s="139"/>
      <c r="R78" s="139"/>
      <c r="U78" s="144"/>
    </row>
    <row r="79" spans="1:25" s="118" customFormat="1" x14ac:dyDescent="0.2">
      <c r="Q79" s="139"/>
      <c r="R79" s="139"/>
      <c r="U79" s="144"/>
      <c r="Y79" s="41"/>
    </row>
    <row r="80" spans="1:25" s="118" customFormat="1" x14ac:dyDescent="0.2">
      <c r="Q80" s="139"/>
      <c r="R80" s="139"/>
      <c r="U80" s="144"/>
      <c r="Y80" s="41"/>
    </row>
    <row r="81" spans="17:25" s="118" customFormat="1" x14ac:dyDescent="0.2">
      <c r="Q81" s="139"/>
      <c r="R81" s="139"/>
      <c r="U81" s="144"/>
      <c r="Y81" s="41"/>
    </row>
    <row r="82" spans="17:25" s="118" customFormat="1" x14ac:dyDescent="0.2">
      <c r="Q82" s="139"/>
      <c r="R82" s="139"/>
      <c r="U82" s="144"/>
      <c r="Y82" s="41"/>
    </row>
    <row r="83" spans="17:25" s="118" customFormat="1" x14ac:dyDescent="0.2">
      <c r="Q83" s="139"/>
      <c r="R83" s="139"/>
      <c r="U83" s="144"/>
      <c r="Y83" s="41"/>
    </row>
    <row r="84" spans="17:25" s="118" customFormat="1" x14ac:dyDescent="0.2">
      <c r="Q84" s="139"/>
      <c r="R84" s="139"/>
      <c r="U84" s="144"/>
      <c r="Y84" s="41"/>
    </row>
    <row r="85" spans="17:25" s="118" customFormat="1" x14ac:dyDescent="0.2">
      <c r="Q85" s="139"/>
      <c r="R85" s="139"/>
      <c r="U85" s="144"/>
      <c r="Y85" s="41"/>
    </row>
    <row r="86" spans="17:25" s="118" customFormat="1" x14ac:dyDescent="0.2">
      <c r="Q86" s="139"/>
      <c r="R86" s="139"/>
      <c r="U86" s="144"/>
      <c r="Y86" s="41"/>
    </row>
    <row r="87" spans="17:25" s="118" customFormat="1" x14ac:dyDescent="0.2">
      <c r="Q87" s="139"/>
      <c r="R87" s="139"/>
      <c r="U87" s="144"/>
      <c r="Y87" s="41"/>
    </row>
    <row r="88" spans="17:25" s="118" customFormat="1" x14ac:dyDescent="0.2">
      <c r="Q88" s="139"/>
      <c r="R88" s="139"/>
      <c r="U88" s="144"/>
      <c r="Y88" s="41"/>
    </row>
    <row r="89" spans="17:25" s="118" customFormat="1" x14ac:dyDescent="0.2">
      <c r="Q89" s="139"/>
      <c r="R89" s="139"/>
      <c r="U89" s="144"/>
      <c r="Y89" s="41"/>
    </row>
    <row r="90" spans="17:25" s="118" customFormat="1" x14ac:dyDescent="0.2">
      <c r="Q90" s="139"/>
      <c r="R90" s="139"/>
      <c r="U90" s="144"/>
      <c r="Y90" s="41"/>
    </row>
    <row r="91" spans="17:25" s="118" customFormat="1" x14ac:dyDescent="0.2">
      <c r="Q91" s="139"/>
      <c r="R91" s="139"/>
      <c r="U91" s="144"/>
      <c r="Y91" s="41"/>
    </row>
    <row r="92" spans="17:25" s="118" customFormat="1" x14ac:dyDescent="0.2">
      <c r="Q92" s="139"/>
      <c r="R92" s="139"/>
      <c r="U92" s="144"/>
      <c r="Y92" s="41"/>
    </row>
    <row r="93" spans="17:25" s="118" customFormat="1" x14ac:dyDescent="0.2">
      <c r="Q93" s="139"/>
      <c r="R93" s="139"/>
      <c r="U93" s="144"/>
      <c r="Y93" s="41"/>
    </row>
    <row r="94" spans="17:25" s="118" customFormat="1" x14ac:dyDescent="0.2">
      <c r="Q94" s="139"/>
      <c r="R94" s="139"/>
      <c r="U94" s="144"/>
      <c r="Y94" s="41"/>
    </row>
    <row r="95" spans="17:25" s="118" customFormat="1" x14ac:dyDescent="0.2">
      <c r="Q95" s="139"/>
      <c r="R95" s="139"/>
      <c r="U95" s="144"/>
      <c r="Y95" s="41"/>
    </row>
    <row r="96" spans="17:25" s="118" customFormat="1" x14ac:dyDescent="0.2">
      <c r="Q96" s="139"/>
      <c r="R96" s="139"/>
      <c r="U96" s="144"/>
      <c r="Y96" s="41"/>
    </row>
    <row r="97" spans="17:25" s="118" customFormat="1" x14ac:dyDescent="0.2">
      <c r="Q97" s="139"/>
      <c r="R97" s="139"/>
      <c r="U97" s="144"/>
      <c r="Y97" s="41"/>
    </row>
    <row r="98" spans="17:25" s="118" customFormat="1" x14ac:dyDescent="0.2">
      <c r="Q98" s="139"/>
      <c r="R98" s="139"/>
      <c r="U98" s="144"/>
      <c r="Y98" s="41"/>
    </row>
    <row r="99" spans="17:25" s="118" customFormat="1" x14ac:dyDescent="0.2">
      <c r="Q99" s="139"/>
      <c r="R99" s="139"/>
      <c r="U99" s="144"/>
      <c r="Y99" s="41"/>
    </row>
    <row r="100" spans="17:25" s="118" customFormat="1" x14ac:dyDescent="0.2">
      <c r="Q100" s="139"/>
      <c r="R100" s="139"/>
      <c r="U100" s="144"/>
      <c r="Y100" s="41"/>
    </row>
    <row r="101" spans="17:25" s="118" customFormat="1" x14ac:dyDescent="0.2">
      <c r="Q101" s="139"/>
      <c r="R101" s="139"/>
      <c r="U101" s="144"/>
      <c r="Y101" s="41"/>
    </row>
    <row r="102" spans="17:25" s="118" customFormat="1" x14ac:dyDescent="0.2">
      <c r="Q102" s="139"/>
      <c r="R102" s="139"/>
      <c r="U102" s="144"/>
      <c r="Y102" s="41"/>
    </row>
  </sheetData>
  <mergeCells count="65">
    <mergeCell ref="A76:D76"/>
    <mergeCell ref="A68:B68"/>
    <mergeCell ref="A69:B69"/>
    <mergeCell ref="A72:D72"/>
    <mergeCell ref="A73:D73"/>
    <mergeCell ref="A74:D74"/>
    <mergeCell ref="A75:D75"/>
    <mergeCell ref="A64:N64"/>
    <mergeCell ref="P64:U64"/>
    <mergeCell ref="P65:U65"/>
    <mergeCell ref="P66:U66"/>
    <mergeCell ref="A67:B67"/>
    <mergeCell ref="P67:U67"/>
    <mergeCell ref="A61:N61"/>
    <mergeCell ref="P61:U61"/>
    <mergeCell ref="A62:N62"/>
    <mergeCell ref="P62:U62"/>
    <mergeCell ref="A63:N63"/>
    <mergeCell ref="P63:U63"/>
    <mergeCell ref="A60:N60"/>
    <mergeCell ref="P60:Y60"/>
    <mergeCell ref="A51:L51"/>
    <mergeCell ref="A52:L52"/>
    <mergeCell ref="A53:L53"/>
    <mergeCell ref="A54:N54"/>
    <mergeCell ref="A55:L55"/>
    <mergeCell ref="A56:L56"/>
    <mergeCell ref="A57:K57"/>
    <mergeCell ref="P57:Y57"/>
    <mergeCell ref="A58:K58"/>
    <mergeCell ref="P58:U58"/>
    <mergeCell ref="A59:N59"/>
    <mergeCell ref="Z10:Z12"/>
    <mergeCell ref="Q11:Q12"/>
    <mergeCell ref="R11:R12"/>
    <mergeCell ref="S11:S12"/>
    <mergeCell ref="T11:T12"/>
    <mergeCell ref="U11:U12"/>
    <mergeCell ref="V11:W11"/>
    <mergeCell ref="X11:X12"/>
    <mergeCell ref="Y11:Y12"/>
    <mergeCell ref="X10:Y10"/>
    <mergeCell ref="M10:M12"/>
    <mergeCell ref="N10:N12"/>
    <mergeCell ref="O10:O12"/>
    <mergeCell ref="P10:P12"/>
    <mergeCell ref="Q10:W10"/>
    <mergeCell ref="L10:L12"/>
    <mergeCell ref="A10:A12"/>
    <mergeCell ref="B10:B12"/>
    <mergeCell ref="C10:C12"/>
    <mergeCell ref="D10:D12"/>
    <mergeCell ref="E10:E12"/>
    <mergeCell ref="F10:F12"/>
    <mergeCell ref="G10:G12"/>
    <mergeCell ref="H10:H12"/>
    <mergeCell ref="I10:I12"/>
    <mergeCell ref="J10:J12"/>
    <mergeCell ref="K10:K12"/>
    <mergeCell ref="A7:Z7"/>
    <mergeCell ref="A1:Z1"/>
    <mergeCell ref="A2:Z2"/>
    <mergeCell ref="A3:Z3"/>
    <mergeCell ref="A4:Z4"/>
    <mergeCell ref="A5:Z5"/>
  </mergeCells>
  <pageMargins left="0.70866141732283472" right="0.70866141732283472" top="0" bottom="0" header="0.31496062992125984" footer="0.31496062992125984"/>
  <pageSetup paperSize="8"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18"/>
  <sheetViews>
    <sheetView zoomScale="75" zoomScaleNormal="75" workbookViewId="0">
      <pane ySplit="2" topLeftCell="A4" activePane="bottomLeft" state="frozen"/>
      <selection pane="bottomLeft" activeCell="C13" sqref="C13:E14"/>
    </sheetView>
  </sheetViews>
  <sheetFormatPr defaultRowHeight="12.75" x14ac:dyDescent="0.2"/>
  <cols>
    <col min="1" max="1" width="59.140625" style="60" customWidth="1"/>
    <col min="2" max="2" width="19.5703125" style="60" customWidth="1"/>
    <col min="3" max="3" width="20" style="60" bestFit="1" customWidth="1"/>
    <col min="4" max="4" width="17.42578125" style="60" bestFit="1" customWidth="1"/>
    <col min="5" max="5" width="16.42578125" style="60" bestFit="1" customWidth="1"/>
    <col min="6" max="6" width="25.85546875" style="61" customWidth="1"/>
    <col min="7" max="7" width="14.85546875" style="168" customWidth="1"/>
    <col min="8" max="9" width="11.85546875" style="61" customWidth="1"/>
    <col min="10" max="10" width="21.42578125" style="61" customWidth="1"/>
    <col min="11" max="11" width="17.42578125" style="169" customWidth="1"/>
    <col min="12" max="13" width="26" style="169" customWidth="1"/>
    <col min="14" max="14" width="34.28515625" style="61" customWidth="1"/>
    <col min="15" max="16384" width="9.140625" style="60"/>
  </cols>
  <sheetData>
    <row r="1" spans="1:14" s="166" customFormat="1" ht="37.5" x14ac:dyDescent="0.3">
      <c r="A1" s="160" t="s">
        <v>496</v>
      </c>
      <c r="B1" s="161"/>
      <c r="C1" s="161"/>
      <c r="D1" s="161"/>
      <c r="E1" s="161"/>
      <c r="F1" s="162"/>
      <c r="G1" s="163"/>
      <c r="H1" s="164"/>
      <c r="I1" s="164"/>
      <c r="J1" s="164"/>
      <c r="K1" s="165"/>
      <c r="L1" s="165"/>
      <c r="M1" s="165"/>
      <c r="N1" s="164"/>
    </row>
    <row r="2" spans="1:14" x14ac:dyDescent="0.2">
      <c r="A2" s="61"/>
      <c r="B2" s="59"/>
      <c r="C2" s="59"/>
      <c r="D2" s="59"/>
      <c r="E2" s="59"/>
      <c r="F2" s="167"/>
    </row>
    <row r="3" spans="1:14" s="205" customFormat="1" ht="15.75" x14ac:dyDescent="0.25">
      <c r="A3" s="201"/>
      <c r="B3" s="202"/>
      <c r="C3" s="202"/>
      <c r="D3" s="202"/>
      <c r="E3" s="202"/>
      <c r="F3" s="202"/>
      <c r="G3" s="203"/>
      <c r="H3" s="204"/>
      <c r="I3" s="204"/>
      <c r="J3" s="204"/>
      <c r="K3" s="204"/>
      <c r="L3" s="204"/>
      <c r="M3" s="204"/>
      <c r="N3" s="202"/>
    </row>
    <row r="4" spans="1:14" s="68" customFormat="1" ht="15.75" x14ac:dyDescent="0.25">
      <c r="A4" s="483"/>
      <c r="B4" s="70"/>
      <c r="C4" s="70"/>
      <c r="D4" s="70"/>
      <c r="E4" s="70"/>
      <c r="F4" s="70"/>
      <c r="G4" s="484"/>
      <c r="H4" s="485"/>
      <c r="I4" s="485"/>
      <c r="J4" s="485"/>
      <c r="K4" s="485"/>
      <c r="L4" s="485"/>
      <c r="M4" s="485"/>
      <c r="N4" s="70"/>
    </row>
    <row r="5" spans="1:14" s="68" customFormat="1" ht="15.75" x14ac:dyDescent="0.25">
      <c r="A5" s="483"/>
      <c r="B5" s="70"/>
      <c r="C5" s="70"/>
      <c r="D5" s="70"/>
      <c r="E5" s="70"/>
      <c r="F5" s="70"/>
      <c r="G5" s="484"/>
      <c r="H5" s="485"/>
      <c r="I5" s="485"/>
      <c r="J5" s="485"/>
      <c r="K5" s="485"/>
      <c r="L5" s="485"/>
      <c r="M5" s="485"/>
      <c r="N5" s="70"/>
    </row>
    <row r="6" spans="1:14" ht="51.75" x14ac:dyDescent="0.25">
      <c r="A6" s="62" t="s">
        <v>497</v>
      </c>
      <c r="B6" s="63" t="s">
        <v>498</v>
      </c>
      <c r="C6" s="64">
        <v>2024</v>
      </c>
      <c r="D6" s="64">
        <v>2025</v>
      </c>
      <c r="E6" s="64">
        <v>2026</v>
      </c>
      <c r="F6" s="62" t="s">
        <v>499</v>
      </c>
      <c r="G6" s="173" t="s">
        <v>500</v>
      </c>
      <c r="H6" s="174" t="s">
        <v>501</v>
      </c>
      <c r="I6" s="174" t="s">
        <v>502</v>
      </c>
      <c r="J6" s="174" t="s">
        <v>503</v>
      </c>
      <c r="K6" s="175" t="s">
        <v>504</v>
      </c>
      <c r="L6" s="175" t="s">
        <v>505</v>
      </c>
      <c r="M6" s="175" t="s">
        <v>506</v>
      </c>
      <c r="N6" s="199" t="s">
        <v>507</v>
      </c>
    </row>
    <row r="7" spans="1:14" ht="26.25" x14ac:dyDescent="0.25">
      <c r="A7" s="486"/>
      <c r="B7" s="487">
        <f>SUM(C7:E7)</f>
        <v>0</v>
      </c>
      <c r="C7" s="488"/>
      <c r="D7" s="488"/>
      <c r="E7" s="488"/>
      <c r="F7" s="486"/>
      <c r="G7" s="178" t="s">
        <v>509</v>
      </c>
      <c r="H7" s="486"/>
      <c r="I7" s="180"/>
      <c r="J7" s="486">
        <f>C7*H7</f>
        <v>0</v>
      </c>
      <c r="K7" s="486">
        <f>J7</f>
        <v>0</v>
      </c>
      <c r="L7" s="486">
        <f>K7</f>
        <v>0</v>
      </c>
      <c r="M7" s="486">
        <f>L7</f>
        <v>0</v>
      </c>
      <c r="N7" s="489"/>
    </row>
    <row r="8" spans="1:14" ht="26.25" x14ac:dyDescent="0.25">
      <c r="A8" s="486"/>
      <c r="B8" s="487">
        <f t="shared" ref="B8:B9" si="0">SUM(C8:E8)</f>
        <v>0</v>
      </c>
      <c r="C8" s="488"/>
      <c r="D8" s="488"/>
      <c r="E8" s="488"/>
      <c r="F8" s="486"/>
      <c r="G8" s="178" t="s">
        <v>509</v>
      </c>
      <c r="H8" s="486"/>
      <c r="I8" s="180"/>
      <c r="J8" s="486">
        <f>C8*H8</f>
        <v>0</v>
      </c>
      <c r="K8" s="486">
        <f>J8</f>
        <v>0</v>
      </c>
      <c r="L8" s="486">
        <f t="shared" ref="K8:M9" si="1">K8</f>
        <v>0</v>
      </c>
      <c r="M8" s="486">
        <f t="shared" si="1"/>
        <v>0</v>
      </c>
      <c r="N8" s="489"/>
    </row>
    <row r="9" spans="1:14" ht="26.25" x14ac:dyDescent="0.25">
      <c r="A9" s="486"/>
      <c r="B9" s="487">
        <f t="shared" si="0"/>
        <v>0</v>
      </c>
      <c r="C9" s="488"/>
      <c r="D9" s="488"/>
      <c r="E9" s="488"/>
      <c r="F9" s="486"/>
      <c r="G9" s="178" t="s">
        <v>511</v>
      </c>
      <c r="H9" s="486"/>
      <c r="I9" s="180"/>
      <c r="J9" s="486">
        <f>C9*H9</f>
        <v>0</v>
      </c>
      <c r="K9" s="486">
        <f t="shared" si="1"/>
        <v>0</v>
      </c>
      <c r="L9" s="486">
        <f t="shared" si="1"/>
        <v>0</v>
      </c>
      <c r="M9" s="486">
        <f t="shared" si="1"/>
        <v>0</v>
      </c>
      <c r="N9" s="489"/>
    </row>
    <row r="10" spans="1:14" s="198" customFormat="1" ht="18.75" x14ac:dyDescent="0.3">
      <c r="A10" s="490" t="s">
        <v>879</v>
      </c>
      <c r="B10" s="491">
        <f>SUM(B7:B9)</f>
        <v>0</v>
      </c>
      <c r="C10" s="491">
        <f t="shared" ref="C10:E10" si="2">SUM(C7:C9)</f>
        <v>0</v>
      </c>
      <c r="D10" s="491">
        <f t="shared" si="2"/>
        <v>0</v>
      </c>
      <c r="E10" s="491">
        <f t="shared" si="2"/>
        <v>0</v>
      </c>
      <c r="F10" s="491"/>
      <c r="G10" s="492"/>
      <c r="H10" s="491"/>
      <c r="I10" s="491"/>
      <c r="J10" s="491">
        <f>SUM(J7:J9)</f>
        <v>0</v>
      </c>
      <c r="K10" s="491">
        <f t="shared" ref="K10:M10" si="3">SUM(K7:K9)</f>
        <v>0</v>
      </c>
      <c r="L10" s="491">
        <f t="shared" si="3"/>
        <v>0</v>
      </c>
      <c r="M10" s="491">
        <f t="shared" si="3"/>
        <v>0</v>
      </c>
      <c r="N10" s="491"/>
    </row>
    <row r="11" spans="1:14" s="68" customFormat="1" ht="15.75" x14ac:dyDescent="0.25">
      <c r="A11" s="493" t="s">
        <v>878</v>
      </c>
      <c r="B11" s="494"/>
      <c r="C11" s="494"/>
      <c r="D11" s="494"/>
      <c r="E11" s="494"/>
      <c r="F11" s="494"/>
      <c r="G11" s="495"/>
      <c r="H11" s="494"/>
      <c r="I11" s="494"/>
      <c r="J11" s="494" t="s">
        <v>509</v>
      </c>
      <c r="K11" s="494">
        <f>SUMIF($G$7:$G$9,$J$11,K7:K9)</f>
        <v>0</v>
      </c>
      <c r="L11" s="494">
        <f t="shared" ref="L11:M11" si="4">SUMIF($G$7:$G$9,$J$11,L7:L9)</f>
        <v>0</v>
      </c>
      <c r="M11" s="494">
        <f t="shared" si="4"/>
        <v>0</v>
      </c>
      <c r="N11" s="494"/>
    </row>
    <row r="12" spans="1:14" ht="30" x14ac:dyDescent="0.25">
      <c r="A12" s="62" t="s">
        <v>531</v>
      </c>
      <c r="B12" s="63" t="s">
        <v>498</v>
      </c>
      <c r="C12" s="64">
        <v>2024</v>
      </c>
      <c r="D12" s="64">
        <v>2025</v>
      </c>
      <c r="E12" s="64">
        <v>2026</v>
      </c>
      <c r="F12" s="62" t="s">
        <v>499</v>
      </c>
      <c r="G12" s="173" t="s">
        <v>500</v>
      </c>
      <c r="H12" s="174"/>
      <c r="I12" s="174"/>
      <c r="J12" s="174" t="s">
        <v>503</v>
      </c>
      <c r="K12" s="175" t="s">
        <v>504</v>
      </c>
      <c r="L12" s="175" t="s">
        <v>505</v>
      </c>
      <c r="M12" s="175" t="s">
        <v>506</v>
      </c>
      <c r="N12" s="199" t="s">
        <v>507</v>
      </c>
    </row>
    <row r="13" spans="1:14" s="68" customFormat="1" ht="15.75" x14ac:dyDescent="0.25">
      <c r="A13" s="69" t="s">
        <v>263</v>
      </c>
      <c r="B13" s="70">
        <f>SUM(C13:E13)</f>
        <v>7500</v>
      </c>
      <c r="C13" s="71">
        <v>2500</v>
      </c>
      <c r="D13" s="71">
        <v>2500</v>
      </c>
      <c r="E13" s="71">
        <v>2500</v>
      </c>
      <c r="F13" s="177" t="s">
        <v>517</v>
      </c>
      <c r="G13" s="178" t="s">
        <v>533</v>
      </c>
      <c r="H13" s="67"/>
      <c r="I13" s="180"/>
      <c r="J13" s="184">
        <f>C13</f>
        <v>2500</v>
      </c>
      <c r="K13" s="185">
        <f>J13</f>
        <v>2500</v>
      </c>
      <c r="L13" s="182">
        <f>K13</f>
        <v>2500</v>
      </c>
      <c r="M13" s="182">
        <f>L13</f>
        <v>2500</v>
      </c>
      <c r="N13" s="67" t="s">
        <v>880</v>
      </c>
    </row>
    <row r="14" spans="1:14" s="68" customFormat="1" ht="15.75" x14ac:dyDescent="0.25">
      <c r="A14" s="69" t="s">
        <v>261</v>
      </c>
      <c r="B14" s="70">
        <f>SUM(C14:E14)</f>
        <v>15000</v>
      </c>
      <c r="C14" s="71">
        <v>5000</v>
      </c>
      <c r="D14" s="71">
        <v>5000</v>
      </c>
      <c r="E14" s="71">
        <v>5000</v>
      </c>
      <c r="F14" s="177" t="s">
        <v>517</v>
      </c>
      <c r="G14" s="178" t="s">
        <v>533</v>
      </c>
      <c r="H14" s="67"/>
      <c r="I14" s="180"/>
      <c r="J14" s="184">
        <f>C14</f>
        <v>5000</v>
      </c>
      <c r="K14" s="185">
        <f t="shared" ref="K14:M16" si="5">J14</f>
        <v>5000</v>
      </c>
      <c r="L14" s="182">
        <f t="shared" si="5"/>
        <v>5000</v>
      </c>
      <c r="M14" s="182">
        <f t="shared" si="5"/>
        <v>5000</v>
      </c>
      <c r="N14" s="67" t="s">
        <v>881</v>
      </c>
    </row>
    <row r="15" spans="1:14" s="68" customFormat="1" ht="47.25" x14ac:dyDescent="0.25">
      <c r="A15" s="69" t="s">
        <v>882</v>
      </c>
      <c r="B15" s="70">
        <f t="shared" ref="B15:B16" si="6">SUM(C15:E15)</f>
        <v>0</v>
      </c>
      <c r="C15" s="71">
        <v>0</v>
      </c>
      <c r="D15" s="71">
        <v>0</v>
      </c>
      <c r="E15" s="71">
        <v>0</v>
      </c>
      <c r="F15" s="177" t="s">
        <v>517</v>
      </c>
      <c r="G15" s="178" t="s">
        <v>533</v>
      </c>
      <c r="H15" s="67"/>
      <c r="I15" s="180"/>
      <c r="J15" s="184">
        <f>C15</f>
        <v>0</v>
      </c>
      <c r="K15" s="185">
        <f t="shared" si="5"/>
        <v>0</v>
      </c>
      <c r="L15" s="182">
        <f t="shared" si="5"/>
        <v>0</v>
      </c>
      <c r="M15" s="182">
        <f t="shared" si="5"/>
        <v>0</v>
      </c>
      <c r="N15" s="67" t="s">
        <v>883</v>
      </c>
    </row>
    <row r="16" spans="1:14" s="68" customFormat="1" ht="15.75" x14ac:dyDescent="0.25">
      <c r="A16" s="69" t="s">
        <v>884</v>
      </c>
      <c r="B16" s="70">
        <f t="shared" si="6"/>
        <v>6000</v>
      </c>
      <c r="C16" s="71">
        <v>2000</v>
      </c>
      <c r="D16" s="71">
        <v>2000</v>
      </c>
      <c r="E16" s="71">
        <v>2000</v>
      </c>
      <c r="F16" s="177"/>
      <c r="G16" s="178" t="s">
        <v>533</v>
      </c>
      <c r="H16" s="67"/>
      <c r="I16" s="180"/>
      <c r="J16" s="184">
        <f>C16</f>
        <v>2000</v>
      </c>
      <c r="K16" s="185">
        <f t="shared" si="5"/>
        <v>2000</v>
      </c>
      <c r="L16" s="182">
        <f t="shared" si="5"/>
        <v>2000</v>
      </c>
      <c r="M16" s="182">
        <f t="shared" si="5"/>
        <v>2000</v>
      </c>
      <c r="N16" s="67" t="s">
        <v>885</v>
      </c>
    </row>
    <row r="17" spans="1:14" s="198" customFormat="1" ht="18.75" x14ac:dyDescent="0.3">
      <c r="A17" s="490" t="s">
        <v>886</v>
      </c>
      <c r="B17" s="491">
        <f>SUM(B13:B16)</f>
        <v>28500</v>
      </c>
      <c r="C17" s="491">
        <f t="shared" ref="C17:E17" si="7">SUM(C13:C16)</f>
        <v>9500</v>
      </c>
      <c r="D17" s="491">
        <f t="shared" si="7"/>
        <v>9500</v>
      </c>
      <c r="E17" s="491">
        <f t="shared" si="7"/>
        <v>9500</v>
      </c>
      <c r="F17" s="491"/>
      <c r="G17" s="492"/>
      <c r="H17" s="491"/>
      <c r="I17" s="491"/>
      <c r="J17" s="491"/>
      <c r="K17" s="491">
        <f>SUM(K13:K16)</f>
        <v>9500</v>
      </c>
      <c r="L17" s="491">
        <f t="shared" ref="L17:M17" si="8">SUM(L13:L16)</f>
        <v>9500</v>
      </c>
      <c r="M17" s="491">
        <f t="shared" si="8"/>
        <v>9500</v>
      </c>
      <c r="N17" s="491"/>
    </row>
    <row r="18" spans="1:14" s="205" customFormat="1" ht="15.75" x14ac:dyDescent="0.25">
      <c r="A18" s="201"/>
      <c r="B18" s="202"/>
      <c r="C18" s="202"/>
      <c r="D18" s="202"/>
      <c r="E18" s="202"/>
      <c r="F18" s="202"/>
      <c r="G18" s="203"/>
      <c r="H18" s="204"/>
      <c r="I18" s="204"/>
      <c r="J18" s="204"/>
      <c r="K18" s="204"/>
      <c r="L18" s="204"/>
      <c r="M18" s="204"/>
      <c r="N18" s="202"/>
    </row>
  </sheetData>
  <pageMargins left="0.70866141732283472" right="0.70866141732283472" top="0.74803149606299213" bottom="0.74803149606299213" header="0.31496062992125984" footer="0.31496062992125984"/>
  <pageSetup paperSize="8"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Y68"/>
  <sheetViews>
    <sheetView zoomScale="70" zoomScaleNormal="70" workbookViewId="0">
      <selection activeCell="A10" sqref="A10:XFD12"/>
    </sheetView>
  </sheetViews>
  <sheetFormatPr defaultRowHeight="12.75" x14ac:dyDescent="0.2"/>
  <cols>
    <col min="1" max="2" width="17.85546875" style="54" customWidth="1"/>
    <col min="3" max="4" width="15.85546875" style="54" customWidth="1"/>
    <col min="5" max="5" width="25.28515625" style="42" customWidth="1"/>
    <col min="6" max="13" width="25.28515625" style="54" customWidth="1"/>
    <col min="14" max="14" width="36.5703125" style="54" customWidth="1"/>
    <col min="15" max="24" width="25.28515625" style="54" customWidth="1"/>
    <col min="25" max="25" width="18.140625" style="120" customWidth="1"/>
    <col min="26" max="256" width="9.140625" style="54"/>
    <col min="257" max="257" width="17.85546875" style="54" customWidth="1"/>
    <col min="258" max="258" width="15.85546875" style="54" customWidth="1"/>
    <col min="259" max="259" width="19.85546875" style="54" customWidth="1"/>
    <col min="260" max="260" width="18.140625" style="54" customWidth="1"/>
    <col min="261" max="264" width="15.28515625" style="54" customWidth="1"/>
    <col min="265" max="265" width="24.85546875" style="54" customWidth="1"/>
    <col min="266" max="266" width="15.7109375" style="54" customWidth="1"/>
    <col min="267" max="267" width="14" style="54" customWidth="1"/>
    <col min="268" max="269" width="17.140625" style="54" customWidth="1"/>
    <col min="270" max="270" width="15.85546875" style="54" customWidth="1"/>
    <col min="271" max="271" width="52" style="54" customWidth="1"/>
    <col min="272" max="272" width="23.140625" style="54" customWidth="1"/>
    <col min="273" max="512" width="9.140625" style="54"/>
    <col min="513" max="513" width="17.85546875" style="54" customWidth="1"/>
    <col min="514" max="514" width="15.85546875" style="54" customWidth="1"/>
    <col min="515" max="515" width="19.85546875" style="54" customWidth="1"/>
    <col min="516" max="516" width="18.140625" style="54" customWidth="1"/>
    <col min="517" max="520" width="15.28515625" style="54" customWidth="1"/>
    <col min="521" max="521" width="24.85546875" style="54" customWidth="1"/>
    <col min="522" max="522" width="15.7109375" style="54" customWidth="1"/>
    <col min="523" max="523" width="14" style="54" customWidth="1"/>
    <col min="524" max="525" width="17.140625" style="54" customWidth="1"/>
    <col min="526" max="526" width="15.85546875" style="54" customWidth="1"/>
    <col min="527" max="527" width="52" style="54" customWidth="1"/>
    <col min="528" max="528" width="23.140625" style="54" customWidth="1"/>
    <col min="529" max="768" width="9.140625" style="54"/>
    <col min="769" max="769" width="17.85546875" style="54" customWidth="1"/>
    <col min="770" max="770" width="15.85546875" style="54" customWidth="1"/>
    <col min="771" max="771" width="19.85546875" style="54" customWidth="1"/>
    <col min="772" max="772" width="18.140625" style="54" customWidth="1"/>
    <col min="773" max="776" width="15.28515625" style="54" customWidth="1"/>
    <col min="777" max="777" width="24.85546875" style="54" customWidth="1"/>
    <col min="778" max="778" width="15.7109375" style="54" customWidth="1"/>
    <col min="779" max="779" width="14" style="54" customWidth="1"/>
    <col min="780" max="781" width="17.140625" style="54" customWidth="1"/>
    <col min="782" max="782" width="15.85546875" style="54" customWidth="1"/>
    <col min="783" max="783" width="52" style="54" customWidth="1"/>
    <col min="784" max="784" width="23.140625" style="54" customWidth="1"/>
    <col min="785" max="1024" width="9.140625" style="54"/>
    <col min="1025" max="1025" width="17.85546875" style="54" customWidth="1"/>
    <col min="1026" max="1026" width="15.85546875" style="54" customWidth="1"/>
    <col min="1027" max="1027" width="19.85546875" style="54" customWidth="1"/>
    <col min="1028" max="1028" width="18.140625" style="54" customWidth="1"/>
    <col min="1029" max="1032" width="15.28515625" style="54" customWidth="1"/>
    <col min="1033" max="1033" width="24.85546875" style="54" customWidth="1"/>
    <col min="1034" max="1034" width="15.7109375" style="54" customWidth="1"/>
    <col min="1035" max="1035" width="14" style="54" customWidth="1"/>
    <col min="1036" max="1037" width="17.140625" style="54" customWidth="1"/>
    <col min="1038" max="1038" width="15.85546875" style="54" customWidth="1"/>
    <col min="1039" max="1039" width="52" style="54" customWidth="1"/>
    <col min="1040" max="1040" width="23.140625" style="54" customWidth="1"/>
    <col min="1041" max="1280" width="9.140625" style="54"/>
    <col min="1281" max="1281" width="17.85546875" style="54" customWidth="1"/>
    <col min="1282" max="1282" width="15.85546875" style="54" customWidth="1"/>
    <col min="1283" max="1283" width="19.85546875" style="54" customWidth="1"/>
    <col min="1284" max="1284" width="18.140625" style="54" customWidth="1"/>
    <col min="1285" max="1288" width="15.28515625" style="54" customWidth="1"/>
    <col min="1289" max="1289" width="24.85546875" style="54" customWidth="1"/>
    <col min="1290" max="1290" width="15.7109375" style="54" customWidth="1"/>
    <col min="1291" max="1291" width="14" style="54" customWidth="1"/>
    <col min="1292" max="1293" width="17.140625" style="54" customWidth="1"/>
    <col min="1294" max="1294" width="15.85546875" style="54" customWidth="1"/>
    <col min="1295" max="1295" width="52" style="54" customWidth="1"/>
    <col min="1296" max="1296" width="23.140625" style="54" customWidth="1"/>
    <col min="1297" max="1536" width="9.140625" style="54"/>
    <col min="1537" max="1537" width="17.85546875" style="54" customWidth="1"/>
    <col min="1538" max="1538" width="15.85546875" style="54" customWidth="1"/>
    <col min="1539" max="1539" width="19.85546875" style="54" customWidth="1"/>
    <col min="1540" max="1540" width="18.140625" style="54" customWidth="1"/>
    <col min="1541" max="1544" width="15.28515625" style="54" customWidth="1"/>
    <col min="1545" max="1545" width="24.85546875" style="54" customWidth="1"/>
    <col min="1546" max="1546" width="15.7109375" style="54" customWidth="1"/>
    <col min="1547" max="1547" width="14" style="54" customWidth="1"/>
    <col min="1548" max="1549" width="17.140625" style="54" customWidth="1"/>
    <col min="1550" max="1550" width="15.85546875" style="54" customWidth="1"/>
    <col min="1551" max="1551" width="52" style="54" customWidth="1"/>
    <col min="1552" max="1552" width="23.140625" style="54" customWidth="1"/>
    <col min="1553" max="1792" width="9.140625" style="54"/>
    <col min="1793" max="1793" width="17.85546875" style="54" customWidth="1"/>
    <col min="1794" max="1794" width="15.85546875" style="54" customWidth="1"/>
    <col min="1795" max="1795" width="19.85546875" style="54" customWidth="1"/>
    <col min="1796" max="1796" width="18.140625" style="54" customWidth="1"/>
    <col min="1797" max="1800" width="15.28515625" style="54" customWidth="1"/>
    <col min="1801" max="1801" width="24.85546875" style="54" customWidth="1"/>
    <col min="1802" max="1802" width="15.7109375" style="54" customWidth="1"/>
    <col min="1803" max="1803" width="14" style="54" customWidth="1"/>
    <col min="1804" max="1805" width="17.140625" style="54" customWidth="1"/>
    <col min="1806" max="1806" width="15.85546875" style="54" customWidth="1"/>
    <col min="1807" max="1807" width="52" style="54" customWidth="1"/>
    <col min="1808" max="1808" width="23.140625" style="54" customWidth="1"/>
    <col min="1809" max="2048" width="9.140625" style="54"/>
    <col min="2049" max="2049" width="17.85546875" style="54" customWidth="1"/>
    <col min="2050" max="2050" width="15.85546875" style="54" customWidth="1"/>
    <col min="2051" max="2051" width="19.85546875" style="54" customWidth="1"/>
    <col min="2052" max="2052" width="18.140625" style="54" customWidth="1"/>
    <col min="2053" max="2056" width="15.28515625" style="54" customWidth="1"/>
    <col min="2057" max="2057" width="24.85546875" style="54" customWidth="1"/>
    <col min="2058" max="2058" width="15.7109375" style="54" customWidth="1"/>
    <col min="2059" max="2059" width="14" style="54" customWidth="1"/>
    <col min="2060" max="2061" width="17.140625" style="54" customWidth="1"/>
    <col min="2062" max="2062" width="15.85546875" style="54" customWidth="1"/>
    <col min="2063" max="2063" width="52" style="54" customWidth="1"/>
    <col min="2064" max="2064" width="23.140625" style="54" customWidth="1"/>
    <col min="2065" max="2304" width="9.140625" style="54"/>
    <col min="2305" max="2305" width="17.85546875" style="54" customWidth="1"/>
    <col min="2306" max="2306" width="15.85546875" style="54" customWidth="1"/>
    <col min="2307" max="2307" width="19.85546875" style="54" customWidth="1"/>
    <col min="2308" max="2308" width="18.140625" style="54" customWidth="1"/>
    <col min="2309" max="2312" width="15.28515625" style="54" customWidth="1"/>
    <col min="2313" max="2313" width="24.85546875" style="54" customWidth="1"/>
    <col min="2314" max="2314" width="15.7109375" style="54" customWidth="1"/>
    <col min="2315" max="2315" width="14" style="54" customWidth="1"/>
    <col min="2316" max="2317" width="17.140625" style="54" customWidth="1"/>
    <col min="2318" max="2318" width="15.85546875" style="54" customWidth="1"/>
    <col min="2319" max="2319" width="52" style="54" customWidth="1"/>
    <col min="2320" max="2320" width="23.140625" style="54" customWidth="1"/>
    <col min="2321" max="2560" width="9.140625" style="54"/>
    <col min="2561" max="2561" width="17.85546875" style="54" customWidth="1"/>
    <col min="2562" max="2562" width="15.85546875" style="54" customWidth="1"/>
    <col min="2563" max="2563" width="19.85546875" style="54" customWidth="1"/>
    <col min="2564" max="2564" width="18.140625" style="54" customWidth="1"/>
    <col min="2565" max="2568" width="15.28515625" style="54" customWidth="1"/>
    <col min="2569" max="2569" width="24.85546875" style="54" customWidth="1"/>
    <col min="2570" max="2570" width="15.7109375" style="54" customWidth="1"/>
    <col min="2571" max="2571" width="14" style="54" customWidth="1"/>
    <col min="2572" max="2573" width="17.140625" style="54" customWidth="1"/>
    <col min="2574" max="2574" width="15.85546875" style="54" customWidth="1"/>
    <col min="2575" max="2575" width="52" style="54" customWidth="1"/>
    <col min="2576" max="2576" width="23.140625" style="54" customWidth="1"/>
    <col min="2577" max="2816" width="9.140625" style="54"/>
    <col min="2817" max="2817" width="17.85546875" style="54" customWidth="1"/>
    <col min="2818" max="2818" width="15.85546875" style="54" customWidth="1"/>
    <col min="2819" max="2819" width="19.85546875" style="54" customWidth="1"/>
    <col min="2820" max="2820" width="18.140625" style="54" customWidth="1"/>
    <col min="2821" max="2824" width="15.28515625" style="54" customWidth="1"/>
    <col min="2825" max="2825" width="24.85546875" style="54" customWidth="1"/>
    <col min="2826" max="2826" width="15.7109375" style="54" customWidth="1"/>
    <col min="2827" max="2827" width="14" style="54" customWidth="1"/>
    <col min="2828" max="2829" width="17.140625" style="54" customWidth="1"/>
    <col min="2830" max="2830" width="15.85546875" style="54" customWidth="1"/>
    <col min="2831" max="2831" width="52" style="54" customWidth="1"/>
    <col min="2832" max="2832" width="23.140625" style="54" customWidth="1"/>
    <col min="2833" max="3072" width="9.140625" style="54"/>
    <col min="3073" max="3073" width="17.85546875" style="54" customWidth="1"/>
    <col min="3074" max="3074" width="15.85546875" style="54" customWidth="1"/>
    <col min="3075" max="3075" width="19.85546875" style="54" customWidth="1"/>
    <col min="3076" max="3076" width="18.140625" style="54" customWidth="1"/>
    <col min="3077" max="3080" width="15.28515625" style="54" customWidth="1"/>
    <col min="3081" max="3081" width="24.85546875" style="54" customWidth="1"/>
    <col min="3082" max="3082" width="15.7109375" style="54" customWidth="1"/>
    <col min="3083" max="3083" width="14" style="54" customWidth="1"/>
    <col min="3084" max="3085" width="17.140625" style="54" customWidth="1"/>
    <col min="3086" max="3086" width="15.85546875" style="54" customWidth="1"/>
    <col min="3087" max="3087" width="52" style="54" customWidth="1"/>
    <col min="3088" max="3088" width="23.140625" style="54" customWidth="1"/>
    <col min="3089" max="3328" width="9.140625" style="54"/>
    <col min="3329" max="3329" width="17.85546875" style="54" customWidth="1"/>
    <col min="3330" max="3330" width="15.85546875" style="54" customWidth="1"/>
    <col min="3331" max="3331" width="19.85546875" style="54" customWidth="1"/>
    <col min="3332" max="3332" width="18.140625" style="54" customWidth="1"/>
    <col min="3333" max="3336" width="15.28515625" style="54" customWidth="1"/>
    <col min="3337" max="3337" width="24.85546875" style="54" customWidth="1"/>
    <col min="3338" max="3338" width="15.7109375" style="54" customWidth="1"/>
    <col min="3339" max="3339" width="14" style="54" customWidth="1"/>
    <col min="3340" max="3341" width="17.140625" style="54" customWidth="1"/>
    <col min="3342" max="3342" width="15.85546875" style="54" customWidth="1"/>
    <col min="3343" max="3343" width="52" style="54" customWidth="1"/>
    <col min="3344" max="3344" width="23.140625" style="54" customWidth="1"/>
    <col min="3345" max="3584" width="9.140625" style="54"/>
    <col min="3585" max="3585" width="17.85546875" style="54" customWidth="1"/>
    <col min="3586" max="3586" width="15.85546875" style="54" customWidth="1"/>
    <col min="3587" max="3587" width="19.85546875" style="54" customWidth="1"/>
    <col min="3588" max="3588" width="18.140625" style="54" customWidth="1"/>
    <col min="3589" max="3592" width="15.28515625" style="54" customWidth="1"/>
    <col min="3593" max="3593" width="24.85546875" style="54" customWidth="1"/>
    <col min="3594" max="3594" width="15.7109375" style="54" customWidth="1"/>
    <col min="3595" max="3595" width="14" style="54" customWidth="1"/>
    <col min="3596" max="3597" width="17.140625" style="54" customWidth="1"/>
    <col min="3598" max="3598" width="15.85546875" style="54" customWidth="1"/>
    <col min="3599" max="3599" width="52" style="54" customWidth="1"/>
    <col min="3600" max="3600" width="23.140625" style="54" customWidth="1"/>
    <col min="3601" max="3840" width="9.140625" style="54"/>
    <col min="3841" max="3841" width="17.85546875" style="54" customWidth="1"/>
    <col min="3842" max="3842" width="15.85546875" style="54" customWidth="1"/>
    <col min="3843" max="3843" width="19.85546875" style="54" customWidth="1"/>
    <col min="3844" max="3844" width="18.140625" style="54" customWidth="1"/>
    <col min="3845" max="3848" width="15.28515625" style="54" customWidth="1"/>
    <col min="3849" max="3849" width="24.85546875" style="54" customWidth="1"/>
    <col min="3850" max="3850" width="15.7109375" style="54" customWidth="1"/>
    <col min="3851" max="3851" width="14" style="54" customWidth="1"/>
    <col min="3852" max="3853" width="17.140625" style="54" customWidth="1"/>
    <col min="3854" max="3854" width="15.85546875" style="54" customWidth="1"/>
    <col min="3855" max="3855" width="52" style="54" customWidth="1"/>
    <col min="3856" max="3856" width="23.140625" style="54" customWidth="1"/>
    <col min="3857" max="4096" width="9.140625" style="54"/>
    <col min="4097" max="4097" width="17.85546875" style="54" customWidth="1"/>
    <col min="4098" max="4098" width="15.85546875" style="54" customWidth="1"/>
    <col min="4099" max="4099" width="19.85546875" style="54" customWidth="1"/>
    <col min="4100" max="4100" width="18.140625" style="54" customWidth="1"/>
    <col min="4101" max="4104" width="15.28515625" style="54" customWidth="1"/>
    <col min="4105" max="4105" width="24.85546875" style="54" customWidth="1"/>
    <col min="4106" max="4106" width="15.7109375" style="54" customWidth="1"/>
    <col min="4107" max="4107" width="14" style="54" customWidth="1"/>
    <col min="4108" max="4109" width="17.140625" style="54" customWidth="1"/>
    <col min="4110" max="4110" width="15.85546875" style="54" customWidth="1"/>
    <col min="4111" max="4111" width="52" style="54" customWidth="1"/>
    <col min="4112" max="4112" width="23.140625" style="54" customWidth="1"/>
    <col min="4113" max="4352" width="9.140625" style="54"/>
    <col min="4353" max="4353" width="17.85546875" style="54" customWidth="1"/>
    <col min="4354" max="4354" width="15.85546875" style="54" customWidth="1"/>
    <col min="4355" max="4355" width="19.85546875" style="54" customWidth="1"/>
    <col min="4356" max="4356" width="18.140625" style="54" customWidth="1"/>
    <col min="4357" max="4360" width="15.28515625" style="54" customWidth="1"/>
    <col min="4361" max="4361" width="24.85546875" style="54" customWidth="1"/>
    <col min="4362" max="4362" width="15.7109375" style="54" customWidth="1"/>
    <col min="4363" max="4363" width="14" style="54" customWidth="1"/>
    <col min="4364" max="4365" width="17.140625" style="54" customWidth="1"/>
    <col min="4366" max="4366" width="15.85546875" style="54" customWidth="1"/>
    <col min="4367" max="4367" width="52" style="54" customWidth="1"/>
    <col min="4368" max="4368" width="23.140625" style="54" customWidth="1"/>
    <col min="4369" max="4608" width="9.140625" style="54"/>
    <col min="4609" max="4609" width="17.85546875" style="54" customWidth="1"/>
    <col min="4610" max="4610" width="15.85546875" style="54" customWidth="1"/>
    <col min="4611" max="4611" width="19.85546875" style="54" customWidth="1"/>
    <col min="4612" max="4612" width="18.140625" style="54" customWidth="1"/>
    <col min="4613" max="4616" width="15.28515625" style="54" customWidth="1"/>
    <col min="4617" max="4617" width="24.85546875" style="54" customWidth="1"/>
    <col min="4618" max="4618" width="15.7109375" style="54" customWidth="1"/>
    <col min="4619" max="4619" width="14" style="54" customWidth="1"/>
    <col min="4620" max="4621" width="17.140625" style="54" customWidth="1"/>
    <col min="4622" max="4622" width="15.85546875" style="54" customWidth="1"/>
    <col min="4623" max="4623" width="52" style="54" customWidth="1"/>
    <col min="4624" max="4624" width="23.140625" style="54" customWidth="1"/>
    <col min="4625" max="4864" width="9.140625" style="54"/>
    <col min="4865" max="4865" width="17.85546875" style="54" customWidth="1"/>
    <col min="4866" max="4866" width="15.85546875" style="54" customWidth="1"/>
    <col min="4867" max="4867" width="19.85546875" style="54" customWidth="1"/>
    <col min="4868" max="4868" width="18.140625" style="54" customWidth="1"/>
    <col min="4869" max="4872" width="15.28515625" style="54" customWidth="1"/>
    <col min="4873" max="4873" width="24.85546875" style="54" customWidth="1"/>
    <col min="4874" max="4874" width="15.7109375" style="54" customWidth="1"/>
    <col min="4875" max="4875" width="14" style="54" customWidth="1"/>
    <col min="4876" max="4877" width="17.140625" style="54" customWidth="1"/>
    <col min="4878" max="4878" width="15.85546875" style="54" customWidth="1"/>
    <col min="4879" max="4879" width="52" style="54" customWidth="1"/>
    <col min="4880" max="4880" width="23.140625" style="54" customWidth="1"/>
    <col min="4881" max="5120" width="9.140625" style="54"/>
    <col min="5121" max="5121" width="17.85546875" style="54" customWidth="1"/>
    <col min="5122" max="5122" width="15.85546875" style="54" customWidth="1"/>
    <col min="5123" max="5123" width="19.85546875" style="54" customWidth="1"/>
    <col min="5124" max="5124" width="18.140625" style="54" customWidth="1"/>
    <col min="5125" max="5128" width="15.28515625" style="54" customWidth="1"/>
    <col min="5129" max="5129" width="24.85546875" style="54" customWidth="1"/>
    <col min="5130" max="5130" width="15.7109375" style="54" customWidth="1"/>
    <col min="5131" max="5131" width="14" style="54" customWidth="1"/>
    <col min="5132" max="5133" width="17.140625" style="54" customWidth="1"/>
    <col min="5134" max="5134" width="15.85546875" style="54" customWidth="1"/>
    <col min="5135" max="5135" width="52" style="54" customWidth="1"/>
    <col min="5136" max="5136" width="23.140625" style="54" customWidth="1"/>
    <col min="5137" max="5376" width="9.140625" style="54"/>
    <col min="5377" max="5377" width="17.85546875" style="54" customWidth="1"/>
    <col min="5378" max="5378" width="15.85546875" style="54" customWidth="1"/>
    <col min="5379" max="5379" width="19.85546875" style="54" customWidth="1"/>
    <col min="5380" max="5380" width="18.140625" style="54" customWidth="1"/>
    <col min="5381" max="5384" width="15.28515625" style="54" customWidth="1"/>
    <col min="5385" max="5385" width="24.85546875" style="54" customWidth="1"/>
    <col min="5386" max="5386" width="15.7109375" style="54" customWidth="1"/>
    <col min="5387" max="5387" width="14" style="54" customWidth="1"/>
    <col min="5388" max="5389" width="17.140625" style="54" customWidth="1"/>
    <col min="5390" max="5390" width="15.85546875" style="54" customWidth="1"/>
    <col min="5391" max="5391" width="52" style="54" customWidth="1"/>
    <col min="5392" max="5392" width="23.140625" style="54" customWidth="1"/>
    <col min="5393" max="5632" width="9.140625" style="54"/>
    <col min="5633" max="5633" width="17.85546875" style="54" customWidth="1"/>
    <col min="5634" max="5634" width="15.85546875" style="54" customWidth="1"/>
    <col min="5635" max="5635" width="19.85546875" style="54" customWidth="1"/>
    <col min="5636" max="5636" width="18.140625" style="54" customWidth="1"/>
    <col min="5637" max="5640" width="15.28515625" style="54" customWidth="1"/>
    <col min="5641" max="5641" width="24.85546875" style="54" customWidth="1"/>
    <col min="5642" max="5642" width="15.7109375" style="54" customWidth="1"/>
    <col min="5643" max="5643" width="14" style="54" customWidth="1"/>
    <col min="5644" max="5645" width="17.140625" style="54" customWidth="1"/>
    <col min="5646" max="5646" width="15.85546875" style="54" customWidth="1"/>
    <col min="5647" max="5647" width="52" style="54" customWidth="1"/>
    <col min="5648" max="5648" width="23.140625" style="54" customWidth="1"/>
    <col min="5649" max="5888" width="9.140625" style="54"/>
    <col min="5889" max="5889" width="17.85546875" style="54" customWidth="1"/>
    <col min="5890" max="5890" width="15.85546875" style="54" customWidth="1"/>
    <col min="5891" max="5891" width="19.85546875" style="54" customWidth="1"/>
    <col min="5892" max="5892" width="18.140625" style="54" customWidth="1"/>
    <col min="5893" max="5896" width="15.28515625" style="54" customWidth="1"/>
    <col min="5897" max="5897" width="24.85546875" style="54" customWidth="1"/>
    <col min="5898" max="5898" width="15.7109375" style="54" customWidth="1"/>
    <col min="5899" max="5899" width="14" style="54" customWidth="1"/>
    <col min="5900" max="5901" width="17.140625" style="54" customWidth="1"/>
    <col min="5902" max="5902" width="15.85546875" style="54" customWidth="1"/>
    <col min="5903" max="5903" width="52" style="54" customWidth="1"/>
    <col min="5904" max="5904" width="23.140625" style="54" customWidth="1"/>
    <col min="5905" max="6144" width="9.140625" style="54"/>
    <col min="6145" max="6145" width="17.85546875" style="54" customWidth="1"/>
    <col min="6146" max="6146" width="15.85546875" style="54" customWidth="1"/>
    <col min="6147" max="6147" width="19.85546875" style="54" customWidth="1"/>
    <col min="6148" max="6148" width="18.140625" style="54" customWidth="1"/>
    <col min="6149" max="6152" width="15.28515625" style="54" customWidth="1"/>
    <col min="6153" max="6153" width="24.85546875" style="54" customWidth="1"/>
    <col min="6154" max="6154" width="15.7109375" style="54" customWidth="1"/>
    <col min="6155" max="6155" width="14" style="54" customWidth="1"/>
    <col min="6156" max="6157" width="17.140625" style="54" customWidth="1"/>
    <col min="6158" max="6158" width="15.85546875" style="54" customWidth="1"/>
    <col min="6159" max="6159" width="52" style="54" customWidth="1"/>
    <col min="6160" max="6160" width="23.140625" style="54" customWidth="1"/>
    <col min="6161" max="6400" width="9.140625" style="54"/>
    <col min="6401" max="6401" width="17.85546875" style="54" customWidth="1"/>
    <col min="6402" max="6402" width="15.85546875" style="54" customWidth="1"/>
    <col min="6403" max="6403" width="19.85546875" style="54" customWidth="1"/>
    <col min="6404" max="6404" width="18.140625" style="54" customWidth="1"/>
    <col min="6405" max="6408" width="15.28515625" style="54" customWidth="1"/>
    <col min="6409" max="6409" width="24.85546875" style="54" customWidth="1"/>
    <col min="6410" max="6410" width="15.7109375" style="54" customWidth="1"/>
    <col min="6411" max="6411" width="14" style="54" customWidth="1"/>
    <col min="6412" max="6413" width="17.140625" style="54" customWidth="1"/>
    <col min="6414" max="6414" width="15.85546875" style="54" customWidth="1"/>
    <col min="6415" max="6415" width="52" style="54" customWidth="1"/>
    <col min="6416" max="6416" width="23.140625" style="54" customWidth="1"/>
    <col min="6417" max="6656" width="9.140625" style="54"/>
    <col min="6657" max="6657" width="17.85546875" style="54" customWidth="1"/>
    <col min="6658" max="6658" width="15.85546875" style="54" customWidth="1"/>
    <col min="6659" max="6659" width="19.85546875" style="54" customWidth="1"/>
    <col min="6660" max="6660" width="18.140625" style="54" customWidth="1"/>
    <col min="6661" max="6664" width="15.28515625" style="54" customWidth="1"/>
    <col min="6665" max="6665" width="24.85546875" style="54" customWidth="1"/>
    <col min="6666" max="6666" width="15.7109375" style="54" customWidth="1"/>
    <col min="6667" max="6667" width="14" style="54" customWidth="1"/>
    <col min="6668" max="6669" width="17.140625" style="54" customWidth="1"/>
    <col min="6670" max="6670" width="15.85546875" style="54" customWidth="1"/>
    <col min="6671" max="6671" width="52" style="54" customWidth="1"/>
    <col min="6672" max="6672" width="23.140625" style="54" customWidth="1"/>
    <col min="6673" max="6912" width="9.140625" style="54"/>
    <col min="6913" max="6913" width="17.85546875" style="54" customWidth="1"/>
    <col min="6914" max="6914" width="15.85546875" style="54" customWidth="1"/>
    <col min="6915" max="6915" width="19.85546875" style="54" customWidth="1"/>
    <col min="6916" max="6916" width="18.140625" style="54" customWidth="1"/>
    <col min="6917" max="6920" width="15.28515625" style="54" customWidth="1"/>
    <col min="6921" max="6921" width="24.85546875" style="54" customWidth="1"/>
    <col min="6922" max="6922" width="15.7109375" style="54" customWidth="1"/>
    <col min="6923" max="6923" width="14" style="54" customWidth="1"/>
    <col min="6924" max="6925" width="17.140625" style="54" customWidth="1"/>
    <col min="6926" max="6926" width="15.85546875" style="54" customWidth="1"/>
    <col min="6927" max="6927" width="52" style="54" customWidth="1"/>
    <col min="6928" max="6928" width="23.140625" style="54" customWidth="1"/>
    <col min="6929" max="7168" width="9.140625" style="54"/>
    <col min="7169" max="7169" width="17.85546875" style="54" customWidth="1"/>
    <col min="7170" max="7170" width="15.85546875" style="54" customWidth="1"/>
    <col min="7171" max="7171" width="19.85546875" style="54" customWidth="1"/>
    <col min="7172" max="7172" width="18.140625" style="54" customWidth="1"/>
    <col min="7173" max="7176" width="15.28515625" style="54" customWidth="1"/>
    <col min="7177" max="7177" width="24.85546875" style="54" customWidth="1"/>
    <col min="7178" max="7178" width="15.7109375" style="54" customWidth="1"/>
    <col min="7179" max="7179" width="14" style="54" customWidth="1"/>
    <col min="7180" max="7181" width="17.140625" style="54" customWidth="1"/>
    <col min="7182" max="7182" width="15.85546875" style="54" customWidth="1"/>
    <col min="7183" max="7183" width="52" style="54" customWidth="1"/>
    <col min="7184" max="7184" width="23.140625" style="54" customWidth="1"/>
    <col min="7185" max="7424" width="9.140625" style="54"/>
    <col min="7425" max="7425" width="17.85546875" style="54" customWidth="1"/>
    <col min="7426" max="7426" width="15.85546875" style="54" customWidth="1"/>
    <col min="7427" max="7427" width="19.85546875" style="54" customWidth="1"/>
    <col min="7428" max="7428" width="18.140625" style="54" customWidth="1"/>
    <col min="7429" max="7432" width="15.28515625" style="54" customWidth="1"/>
    <col min="7433" max="7433" width="24.85546875" style="54" customWidth="1"/>
    <col min="7434" max="7434" width="15.7109375" style="54" customWidth="1"/>
    <col min="7435" max="7435" width="14" style="54" customWidth="1"/>
    <col min="7436" max="7437" width="17.140625" style="54" customWidth="1"/>
    <col min="7438" max="7438" width="15.85546875" style="54" customWidth="1"/>
    <col min="7439" max="7439" width="52" style="54" customWidth="1"/>
    <col min="7440" max="7440" width="23.140625" style="54" customWidth="1"/>
    <col min="7441" max="7680" width="9.140625" style="54"/>
    <col min="7681" max="7681" width="17.85546875" style="54" customWidth="1"/>
    <col min="7682" max="7682" width="15.85546875" style="54" customWidth="1"/>
    <col min="7683" max="7683" width="19.85546875" style="54" customWidth="1"/>
    <col min="7684" max="7684" width="18.140625" style="54" customWidth="1"/>
    <col min="7685" max="7688" width="15.28515625" style="54" customWidth="1"/>
    <col min="7689" max="7689" width="24.85546875" style="54" customWidth="1"/>
    <col min="7690" max="7690" width="15.7109375" style="54" customWidth="1"/>
    <col min="7691" max="7691" width="14" style="54" customWidth="1"/>
    <col min="7692" max="7693" width="17.140625" style="54" customWidth="1"/>
    <col min="7694" max="7694" width="15.85546875" style="54" customWidth="1"/>
    <col min="7695" max="7695" width="52" style="54" customWidth="1"/>
    <col min="7696" max="7696" width="23.140625" style="54" customWidth="1"/>
    <col min="7697" max="7936" width="9.140625" style="54"/>
    <col min="7937" max="7937" width="17.85546875" style="54" customWidth="1"/>
    <col min="7938" max="7938" width="15.85546875" style="54" customWidth="1"/>
    <col min="7939" max="7939" width="19.85546875" style="54" customWidth="1"/>
    <col min="7940" max="7940" width="18.140625" style="54" customWidth="1"/>
    <col min="7941" max="7944" width="15.28515625" style="54" customWidth="1"/>
    <col min="7945" max="7945" width="24.85546875" style="54" customWidth="1"/>
    <col min="7946" max="7946" width="15.7109375" style="54" customWidth="1"/>
    <col min="7947" max="7947" width="14" style="54" customWidth="1"/>
    <col min="7948" max="7949" width="17.140625" style="54" customWidth="1"/>
    <col min="7950" max="7950" width="15.85546875" style="54" customWidth="1"/>
    <col min="7951" max="7951" width="52" style="54" customWidth="1"/>
    <col min="7952" max="7952" width="23.140625" style="54" customWidth="1"/>
    <col min="7953" max="8192" width="9.140625" style="54"/>
    <col min="8193" max="8193" width="17.85546875" style="54" customWidth="1"/>
    <col min="8194" max="8194" width="15.85546875" style="54" customWidth="1"/>
    <col min="8195" max="8195" width="19.85546875" style="54" customWidth="1"/>
    <col min="8196" max="8196" width="18.140625" style="54" customWidth="1"/>
    <col min="8197" max="8200" width="15.28515625" style="54" customWidth="1"/>
    <col min="8201" max="8201" width="24.85546875" style="54" customWidth="1"/>
    <col min="8202" max="8202" width="15.7109375" style="54" customWidth="1"/>
    <col min="8203" max="8203" width="14" style="54" customWidth="1"/>
    <col min="8204" max="8205" width="17.140625" style="54" customWidth="1"/>
    <col min="8206" max="8206" width="15.85546875" style="54" customWidth="1"/>
    <col min="8207" max="8207" width="52" style="54" customWidth="1"/>
    <col min="8208" max="8208" width="23.140625" style="54" customWidth="1"/>
    <col min="8209" max="8448" width="9.140625" style="54"/>
    <col min="8449" max="8449" width="17.85546875" style="54" customWidth="1"/>
    <col min="8450" max="8450" width="15.85546875" style="54" customWidth="1"/>
    <col min="8451" max="8451" width="19.85546875" style="54" customWidth="1"/>
    <col min="8452" max="8452" width="18.140625" style="54" customWidth="1"/>
    <col min="8453" max="8456" width="15.28515625" style="54" customWidth="1"/>
    <col min="8457" max="8457" width="24.85546875" style="54" customWidth="1"/>
    <col min="8458" max="8458" width="15.7109375" style="54" customWidth="1"/>
    <col min="8459" max="8459" width="14" style="54" customWidth="1"/>
    <col min="8460" max="8461" width="17.140625" style="54" customWidth="1"/>
    <col min="8462" max="8462" width="15.85546875" style="54" customWidth="1"/>
    <col min="8463" max="8463" width="52" style="54" customWidth="1"/>
    <col min="8464" max="8464" width="23.140625" style="54" customWidth="1"/>
    <col min="8465" max="8704" width="9.140625" style="54"/>
    <col min="8705" max="8705" width="17.85546875" style="54" customWidth="1"/>
    <col min="8706" max="8706" width="15.85546875" style="54" customWidth="1"/>
    <col min="8707" max="8707" width="19.85546875" style="54" customWidth="1"/>
    <col min="8708" max="8708" width="18.140625" style="54" customWidth="1"/>
    <col min="8709" max="8712" width="15.28515625" style="54" customWidth="1"/>
    <col min="8713" max="8713" width="24.85546875" style="54" customWidth="1"/>
    <col min="8714" max="8714" width="15.7109375" style="54" customWidth="1"/>
    <col min="8715" max="8715" width="14" style="54" customWidth="1"/>
    <col min="8716" max="8717" width="17.140625" style="54" customWidth="1"/>
    <col min="8718" max="8718" width="15.85546875" style="54" customWidth="1"/>
    <col min="8719" max="8719" width="52" style="54" customWidth="1"/>
    <col min="8720" max="8720" width="23.140625" style="54" customWidth="1"/>
    <col min="8721" max="8960" width="9.140625" style="54"/>
    <col min="8961" max="8961" width="17.85546875" style="54" customWidth="1"/>
    <col min="8962" max="8962" width="15.85546875" style="54" customWidth="1"/>
    <col min="8963" max="8963" width="19.85546875" style="54" customWidth="1"/>
    <col min="8964" max="8964" width="18.140625" style="54" customWidth="1"/>
    <col min="8965" max="8968" width="15.28515625" style="54" customWidth="1"/>
    <col min="8969" max="8969" width="24.85546875" style="54" customWidth="1"/>
    <col min="8970" max="8970" width="15.7109375" style="54" customWidth="1"/>
    <col min="8971" max="8971" width="14" style="54" customWidth="1"/>
    <col min="8972" max="8973" width="17.140625" style="54" customWidth="1"/>
    <col min="8974" max="8974" width="15.85546875" style="54" customWidth="1"/>
    <col min="8975" max="8975" width="52" style="54" customWidth="1"/>
    <col min="8976" max="8976" width="23.140625" style="54" customWidth="1"/>
    <col min="8977" max="9216" width="9.140625" style="54"/>
    <col min="9217" max="9217" width="17.85546875" style="54" customWidth="1"/>
    <col min="9218" max="9218" width="15.85546875" style="54" customWidth="1"/>
    <col min="9219" max="9219" width="19.85546875" style="54" customWidth="1"/>
    <col min="9220" max="9220" width="18.140625" style="54" customWidth="1"/>
    <col min="9221" max="9224" width="15.28515625" style="54" customWidth="1"/>
    <col min="9225" max="9225" width="24.85546875" style="54" customWidth="1"/>
    <col min="9226" max="9226" width="15.7109375" style="54" customWidth="1"/>
    <col min="9227" max="9227" width="14" style="54" customWidth="1"/>
    <col min="9228" max="9229" width="17.140625" style="54" customWidth="1"/>
    <col min="9230" max="9230" width="15.85546875" style="54" customWidth="1"/>
    <col min="9231" max="9231" width="52" style="54" customWidth="1"/>
    <col min="9232" max="9232" width="23.140625" style="54" customWidth="1"/>
    <col min="9233" max="9472" width="9.140625" style="54"/>
    <col min="9473" max="9473" width="17.85546875" style="54" customWidth="1"/>
    <col min="9474" max="9474" width="15.85546875" style="54" customWidth="1"/>
    <col min="9475" max="9475" width="19.85546875" style="54" customWidth="1"/>
    <col min="9476" max="9476" width="18.140625" style="54" customWidth="1"/>
    <col min="9477" max="9480" width="15.28515625" style="54" customWidth="1"/>
    <col min="9481" max="9481" width="24.85546875" style="54" customWidth="1"/>
    <col min="9482" max="9482" width="15.7109375" style="54" customWidth="1"/>
    <col min="9483" max="9483" width="14" style="54" customWidth="1"/>
    <col min="9484" max="9485" width="17.140625" style="54" customWidth="1"/>
    <col min="9486" max="9486" width="15.85546875" style="54" customWidth="1"/>
    <col min="9487" max="9487" width="52" style="54" customWidth="1"/>
    <col min="9488" max="9488" width="23.140625" style="54" customWidth="1"/>
    <col min="9489" max="9728" width="9.140625" style="54"/>
    <col min="9729" max="9729" width="17.85546875" style="54" customWidth="1"/>
    <col min="9730" max="9730" width="15.85546875" style="54" customWidth="1"/>
    <col min="9731" max="9731" width="19.85546875" style="54" customWidth="1"/>
    <col min="9732" max="9732" width="18.140625" style="54" customWidth="1"/>
    <col min="9733" max="9736" width="15.28515625" style="54" customWidth="1"/>
    <col min="9737" max="9737" width="24.85546875" style="54" customWidth="1"/>
    <col min="9738" max="9738" width="15.7109375" style="54" customWidth="1"/>
    <col min="9739" max="9739" width="14" style="54" customWidth="1"/>
    <col min="9740" max="9741" width="17.140625" style="54" customWidth="1"/>
    <col min="9742" max="9742" width="15.85546875" style="54" customWidth="1"/>
    <col min="9743" max="9743" width="52" style="54" customWidth="1"/>
    <col min="9744" max="9744" width="23.140625" style="54" customWidth="1"/>
    <col min="9745" max="9984" width="9.140625" style="54"/>
    <col min="9985" max="9985" width="17.85546875" style="54" customWidth="1"/>
    <col min="9986" max="9986" width="15.85546875" style="54" customWidth="1"/>
    <col min="9987" max="9987" width="19.85546875" style="54" customWidth="1"/>
    <col min="9988" max="9988" width="18.140625" style="54" customWidth="1"/>
    <col min="9989" max="9992" width="15.28515625" style="54" customWidth="1"/>
    <col min="9993" max="9993" width="24.85546875" style="54" customWidth="1"/>
    <col min="9994" max="9994" width="15.7109375" style="54" customWidth="1"/>
    <col min="9995" max="9995" width="14" style="54" customWidth="1"/>
    <col min="9996" max="9997" width="17.140625" style="54" customWidth="1"/>
    <col min="9998" max="9998" width="15.85546875" style="54" customWidth="1"/>
    <col min="9999" max="9999" width="52" style="54" customWidth="1"/>
    <col min="10000" max="10000" width="23.140625" style="54" customWidth="1"/>
    <col min="10001" max="10240" width="9.140625" style="54"/>
    <col min="10241" max="10241" width="17.85546875" style="54" customWidth="1"/>
    <col min="10242" max="10242" width="15.85546875" style="54" customWidth="1"/>
    <col min="10243" max="10243" width="19.85546875" style="54" customWidth="1"/>
    <col min="10244" max="10244" width="18.140625" style="54" customWidth="1"/>
    <col min="10245" max="10248" width="15.28515625" style="54" customWidth="1"/>
    <col min="10249" max="10249" width="24.85546875" style="54" customWidth="1"/>
    <col min="10250" max="10250" width="15.7109375" style="54" customWidth="1"/>
    <col min="10251" max="10251" width="14" style="54" customWidth="1"/>
    <col min="10252" max="10253" width="17.140625" style="54" customWidth="1"/>
    <col min="10254" max="10254" width="15.85546875" style="54" customWidth="1"/>
    <col min="10255" max="10255" width="52" style="54" customWidth="1"/>
    <col min="10256" max="10256" width="23.140625" style="54" customWidth="1"/>
    <col min="10257" max="10496" width="9.140625" style="54"/>
    <col min="10497" max="10497" width="17.85546875" style="54" customWidth="1"/>
    <col min="10498" max="10498" width="15.85546875" style="54" customWidth="1"/>
    <col min="10499" max="10499" width="19.85546875" style="54" customWidth="1"/>
    <col min="10500" max="10500" width="18.140625" style="54" customWidth="1"/>
    <col min="10501" max="10504" width="15.28515625" style="54" customWidth="1"/>
    <col min="10505" max="10505" width="24.85546875" style="54" customWidth="1"/>
    <col min="10506" max="10506" width="15.7109375" style="54" customWidth="1"/>
    <col min="10507" max="10507" width="14" style="54" customWidth="1"/>
    <col min="10508" max="10509" width="17.140625" style="54" customWidth="1"/>
    <col min="10510" max="10510" width="15.85546875" style="54" customWidth="1"/>
    <col min="10511" max="10511" width="52" style="54" customWidth="1"/>
    <col min="10512" max="10512" width="23.140625" style="54" customWidth="1"/>
    <col min="10513" max="10752" width="9.140625" style="54"/>
    <col min="10753" max="10753" width="17.85546875" style="54" customWidth="1"/>
    <col min="10754" max="10754" width="15.85546875" style="54" customWidth="1"/>
    <col min="10755" max="10755" width="19.85546875" style="54" customWidth="1"/>
    <col min="10756" max="10756" width="18.140625" style="54" customWidth="1"/>
    <col min="10757" max="10760" width="15.28515625" style="54" customWidth="1"/>
    <col min="10761" max="10761" width="24.85546875" style="54" customWidth="1"/>
    <col min="10762" max="10762" width="15.7109375" style="54" customWidth="1"/>
    <col min="10763" max="10763" width="14" style="54" customWidth="1"/>
    <col min="10764" max="10765" width="17.140625" style="54" customWidth="1"/>
    <col min="10766" max="10766" width="15.85546875" style="54" customWidth="1"/>
    <col min="10767" max="10767" width="52" style="54" customWidth="1"/>
    <col min="10768" max="10768" width="23.140625" style="54" customWidth="1"/>
    <col min="10769" max="11008" width="9.140625" style="54"/>
    <col min="11009" max="11009" width="17.85546875" style="54" customWidth="1"/>
    <col min="11010" max="11010" width="15.85546875" style="54" customWidth="1"/>
    <col min="11011" max="11011" width="19.85546875" style="54" customWidth="1"/>
    <col min="11012" max="11012" width="18.140625" style="54" customWidth="1"/>
    <col min="11013" max="11016" width="15.28515625" style="54" customWidth="1"/>
    <col min="11017" max="11017" width="24.85546875" style="54" customWidth="1"/>
    <col min="11018" max="11018" width="15.7109375" style="54" customWidth="1"/>
    <col min="11019" max="11019" width="14" style="54" customWidth="1"/>
    <col min="11020" max="11021" width="17.140625" style="54" customWidth="1"/>
    <col min="11022" max="11022" width="15.85546875" style="54" customWidth="1"/>
    <col min="11023" max="11023" width="52" style="54" customWidth="1"/>
    <col min="11024" max="11024" width="23.140625" style="54" customWidth="1"/>
    <col min="11025" max="11264" width="9.140625" style="54"/>
    <col min="11265" max="11265" width="17.85546875" style="54" customWidth="1"/>
    <col min="11266" max="11266" width="15.85546875" style="54" customWidth="1"/>
    <col min="11267" max="11267" width="19.85546875" style="54" customWidth="1"/>
    <col min="11268" max="11268" width="18.140625" style="54" customWidth="1"/>
    <col min="11269" max="11272" width="15.28515625" style="54" customWidth="1"/>
    <col min="11273" max="11273" width="24.85546875" style="54" customWidth="1"/>
    <col min="11274" max="11274" width="15.7109375" style="54" customWidth="1"/>
    <col min="11275" max="11275" width="14" style="54" customWidth="1"/>
    <col min="11276" max="11277" width="17.140625" style="54" customWidth="1"/>
    <col min="11278" max="11278" width="15.85546875" style="54" customWidth="1"/>
    <col min="11279" max="11279" width="52" style="54" customWidth="1"/>
    <col min="11280" max="11280" width="23.140625" style="54" customWidth="1"/>
    <col min="11281" max="11520" width="9.140625" style="54"/>
    <col min="11521" max="11521" width="17.85546875" style="54" customWidth="1"/>
    <col min="11522" max="11522" width="15.85546875" style="54" customWidth="1"/>
    <col min="11523" max="11523" width="19.85546875" style="54" customWidth="1"/>
    <col min="11524" max="11524" width="18.140625" style="54" customWidth="1"/>
    <col min="11525" max="11528" width="15.28515625" style="54" customWidth="1"/>
    <col min="11529" max="11529" width="24.85546875" style="54" customWidth="1"/>
    <col min="11530" max="11530" width="15.7109375" style="54" customWidth="1"/>
    <col min="11531" max="11531" width="14" style="54" customWidth="1"/>
    <col min="11532" max="11533" width="17.140625" style="54" customWidth="1"/>
    <col min="11534" max="11534" width="15.85546875" style="54" customWidth="1"/>
    <col min="11535" max="11535" width="52" style="54" customWidth="1"/>
    <col min="11536" max="11536" width="23.140625" style="54" customWidth="1"/>
    <col min="11537" max="11776" width="9.140625" style="54"/>
    <col min="11777" max="11777" width="17.85546875" style="54" customWidth="1"/>
    <col min="11778" max="11778" width="15.85546875" style="54" customWidth="1"/>
    <col min="11779" max="11779" width="19.85546875" style="54" customWidth="1"/>
    <col min="11780" max="11780" width="18.140625" style="54" customWidth="1"/>
    <col min="11781" max="11784" width="15.28515625" style="54" customWidth="1"/>
    <col min="11785" max="11785" width="24.85546875" style="54" customWidth="1"/>
    <col min="11786" max="11786" width="15.7109375" style="54" customWidth="1"/>
    <col min="11787" max="11787" width="14" style="54" customWidth="1"/>
    <col min="11788" max="11789" width="17.140625" style="54" customWidth="1"/>
    <col min="11790" max="11790" width="15.85546875" style="54" customWidth="1"/>
    <col min="11791" max="11791" width="52" style="54" customWidth="1"/>
    <col min="11792" max="11792" width="23.140625" style="54" customWidth="1"/>
    <col min="11793" max="12032" width="9.140625" style="54"/>
    <col min="12033" max="12033" width="17.85546875" style="54" customWidth="1"/>
    <col min="12034" max="12034" width="15.85546875" style="54" customWidth="1"/>
    <col min="12035" max="12035" width="19.85546875" style="54" customWidth="1"/>
    <col min="12036" max="12036" width="18.140625" style="54" customWidth="1"/>
    <col min="12037" max="12040" width="15.28515625" style="54" customWidth="1"/>
    <col min="12041" max="12041" width="24.85546875" style="54" customWidth="1"/>
    <col min="12042" max="12042" width="15.7109375" style="54" customWidth="1"/>
    <col min="12043" max="12043" width="14" style="54" customWidth="1"/>
    <col min="12044" max="12045" width="17.140625" style="54" customWidth="1"/>
    <col min="12046" max="12046" width="15.85546875" style="54" customWidth="1"/>
    <col min="12047" max="12047" width="52" style="54" customWidth="1"/>
    <col min="12048" max="12048" width="23.140625" style="54" customWidth="1"/>
    <col min="12049" max="12288" width="9.140625" style="54"/>
    <col min="12289" max="12289" width="17.85546875" style="54" customWidth="1"/>
    <col min="12290" max="12290" width="15.85546875" style="54" customWidth="1"/>
    <col min="12291" max="12291" width="19.85546875" style="54" customWidth="1"/>
    <col min="12292" max="12292" width="18.140625" style="54" customWidth="1"/>
    <col min="12293" max="12296" width="15.28515625" style="54" customWidth="1"/>
    <col min="12297" max="12297" width="24.85546875" style="54" customWidth="1"/>
    <col min="12298" max="12298" width="15.7109375" style="54" customWidth="1"/>
    <col min="12299" max="12299" width="14" style="54" customWidth="1"/>
    <col min="12300" max="12301" width="17.140625" style="54" customWidth="1"/>
    <col min="12302" max="12302" width="15.85546875" style="54" customWidth="1"/>
    <col min="12303" max="12303" width="52" style="54" customWidth="1"/>
    <col min="12304" max="12304" width="23.140625" style="54" customWidth="1"/>
    <col min="12305" max="12544" width="9.140625" style="54"/>
    <col min="12545" max="12545" width="17.85546875" style="54" customWidth="1"/>
    <col min="12546" max="12546" width="15.85546875" style="54" customWidth="1"/>
    <col min="12547" max="12547" width="19.85546875" style="54" customWidth="1"/>
    <col min="12548" max="12548" width="18.140625" style="54" customWidth="1"/>
    <col min="12549" max="12552" width="15.28515625" style="54" customWidth="1"/>
    <col min="12553" max="12553" width="24.85546875" style="54" customWidth="1"/>
    <col min="12554" max="12554" width="15.7109375" style="54" customWidth="1"/>
    <col min="12555" max="12555" width="14" style="54" customWidth="1"/>
    <col min="12556" max="12557" width="17.140625" style="54" customWidth="1"/>
    <col min="12558" max="12558" width="15.85546875" style="54" customWidth="1"/>
    <col min="12559" max="12559" width="52" style="54" customWidth="1"/>
    <col min="12560" max="12560" width="23.140625" style="54" customWidth="1"/>
    <col min="12561" max="12800" width="9.140625" style="54"/>
    <col min="12801" max="12801" width="17.85546875" style="54" customWidth="1"/>
    <col min="12802" max="12802" width="15.85546875" style="54" customWidth="1"/>
    <col min="12803" max="12803" width="19.85546875" style="54" customWidth="1"/>
    <col min="12804" max="12804" width="18.140625" style="54" customWidth="1"/>
    <col min="12805" max="12808" width="15.28515625" style="54" customWidth="1"/>
    <col min="12809" max="12809" width="24.85546875" style="54" customWidth="1"/>
    <col min="12810" max="12810" width="15.7109375" style="54" customWidth="1"/>
    <col min="12811" max="12811" width="14" style="54" customWidth="1"/>
    <col min="12812" max="12813" width="17.140625" style="54" customWidth="1"/>
    <col min="12814" max="12814" width="15.85546875" style="54" customWidth="1"/>
    <col min="12815" max="12815" width="52" style="54" customWidth="1"/>
    <col min="12816" max="12816" width="23.140625" style="54" customWidth="1"/>
    <col min="12817" max="13056" width="9.140625" style="54"/>
    <col min="13057" max="13057" width="17.85546875" style="54" customWidth="1"/>
    <col min="13058" max="13058" width="15.85546875" style="54" customWidth="1"/>
    <col min="13059" max="13059" width="19.85546875" style="54" customWidth="1"/>
    <col min="13060" max="13060" width="18.140625" style="54" customWidth="1"/>
    <col min="13061" max="13064" width="15.28515625" style="54" customWidth="1"/>
    <col min="13065" max="13065" width="24.85546875" style="54" customWidth="1"/>
    <col min="13066" max="13066" width="15.7109375" style="54" customWidth="1"/>
    <col min="13067" max="13067" width="14" style="54" customWidth="1"/>
    <col min="13068" max="13069" width="17.140625" style="54" customWidth="1"/>
    <col min="13070" max="13070" width="15.85546875" style="54" customWidth="1"/>
    <col min="13071" max="13071" width="52" style="54" customWidth="1"/>
    <col min="13072" max="13072" width="23.140625" style="54" customWidth="1"/>
    <col min="13073" max="13312" width="9.140625" style="54"/>
    <col min="13313" max="13313" width="17.85546875" style="54" customWidth="1"/>
    <col min="13314" max="13314" width="15.85546875" style="54" customWidth="1"/>
    <col min="13315" max="13315" width="19.85546875" style="54" customWidth="1"/>
    <col min="13316" max="13316" width="18.140625" style="54" customWidth="1"/>
    <col min="13317" max="13320" width="15.28515625" style="54" customWidth="1"/>
    <col min="13321" max="13321" width="24.85546875" style="54" customWidth="1"/>
    <col min="13322" max="13322" width="15.7109375" style="54" customWidth="1"/>
    <col min="13323" max="13323" width="14" style="54" customWidth="1"/>
    <col min="13324" max="13325" width="17.140625" style="54" customWidth="1"/>
    <col min="13326" max="13326" width="15.85546875" style="54" customWidth="1"/>
    <col min="13327" max="13327" width="52" style="54" customWidth="1"/>
    <col min="13328" max="13328" width="23.140625" style="54" customWidth="1"/>
    <col min="13329" max="13568" width="9.140625" style="54"/>
    <col min="13569" max="13569" width="17.85546875" style="54" customWidth="1"/>
    <col min="13570" max="13570" width="15.85546875" style="54" customWidth="1"/>
    <col min="13571" max="13571" width="19.85546875" style="54" customWidth="1"/>
    <col min="13572" max="13572" width="18.140625" style="54" customWidth="1"/>
    <col min="13573" max="13576" width="15.28515625" style="54" customWidth="1"/>
    <col min="13577" max="13577" width="24.85546875" style="54" customWidth="1"/>
    <col min="13578" max="13578" width="15.7109375" style="54" customWidth="1"/>
    <col min="13579" max="13579" width="14" style="54" customWidth="1"/>
    <col min="13580" max="13581" width="17.140625" style="54" customWidth="1"/>
    <col min="13582" max="13582" width="15.85546875" style="54" customWidth="1"/>
    <col min="13583" max="13583" width="52" style="54" customWidth="1"/>
    <col min="13584" max="13584" width="23.140625" style="54" customWidth="1"/>
    <col min="13585" max="13824" width="9.140625" style="54"/>
    <col min="13825" max="13825" width="17.85546875" style="54" customWidth="1"/>
    <col min="13826" max="13826" width="15.85546875" style="54" customWidth="1"/>
    <col min="13827" max="13827" width="19.85546875" style="54" customWidth="1"/>
    <col min="13828" max="13828" width="18.140625" style="54" customWidth="1"/>
    <col min="13829" max="13832" width="15.28515625" style="54" customWidth="1"/>
    <col min="13833" max="13833" width="24.85546875" style="54" customWidth="1"/>
    <col min="13834" max="13834" width="15.7109375" style="54" customWidth="1"/>
    <col min="13835" max="13835" width="14" style="54" customWidth="1"/>
    <col min="13836" max="13837" width="17.140625" style="54" customWidth="1"/>
    <col min="13838" max="13838" width="15.85546875" style="54" customWidth="1"/>
    <col min="13839" max="13839" width="52" style="54" customWidth="1"/>
    <col min="13840" max="13840" width="23.140625" style="54" customWidth="1"/>
    <col min="13841" max="14080" width="9.140625" style="54"/>
    <col min="14081" max="14081" width="17.85546875" style="54" customWidth="1"/>
    <col min="14082" max="14082" width="15.85546875" style="54" customWidth="1"/>
    <col min="14083" max="14083" width="19.85546875" style="54" customWidth="1"/>
    <col min="14084" max="14084" width="18.140625" style="54" customWidth="1"/>
    <col min="14085" max="14088" width="15.28515625" style="54" customWidth="1"/>
    <col min="14089" max="14089" width="24.85546875" style="54" customWidth="1"/>
    <col min="14090" max="14090" width="15.7109375" style="54" customWidth="1"/>
    <col min="14091" max="14091" width="14" style="54" customWidth="1"/>
    <col min="14092" max="14093" width="17.140625" style="54" customWidth="1"/>
    <col min="14094" max="14094" width="15.85546875" style="54" customWidth="1"/>
    <col min="14095" max="14095" width="52" style="54" customWidth="1"/>
    <col min="14096" max="14096" width="23.140625" style="54" customWidth="1"/>
    <col min="14097" max="14336" width="9.140625" style="54"/>
    <col min="14337" max="14337" width="17.85546875" style="54" customWidth="1"/>
    <col min="14338" max="14338" width="15.85546875" style="54" customWidth="1"/>
    <col min="14339" max="14339" width="19.85546875" style="54" customWidth="1"/>
    <col min="14340" max="14340" width="18.140625" style="54" customWidth="1"/>
    <col min="14341" max="14344" width="15.28515625" style="54" customWidth="1"/>
    <col min="14345" max="14345" width="24.85546875" style="54" customWidth="1"/>
    <col min="14346" max="14346" width="15.7109375" style="54" customWidth="1"/>
    <col min="14347" max="14347" width="14" style="54" customWidth="1"/>
    <col min="14348" max="14349" width="17.140625" style="54" customWidth="1"/>
    <col min="14350" max="14350" width="15.85546875" style="54" customWidth="1"/>
    <col min="14351" max="14351" width="52" style="54" customWidth="1"/>
    <col min="14352" max="14352" width="23.140625" style="54" customWidth="1"/>
    <col min="14353" max="14592" width="9.140625" style="54"/>
    <col min="14593" max="14593" width="17.85546875" style="54" customWidth="1"/>
    <col min="14594" max="14594" width="15.85546875" style="54" customWidth="1"/>
    <col min="14595" max="14595" width="19.85546875" style="54" customWidth="1"/>
    <col min="14596" max="14596" width="18.140625" style="54" customWidth="1"/>
    <col min="14597" max="14600" width="15.28515625" style="54" customWidth="1"/>
    <col min="14601" max="14601" width="24.85546875" style="54" customWidth="1"/>
    <col min="14602" max="14602" width="15.7109375" style="54" customWidth="1"/>
    <col min="14603" max="14603" width="14" style="54" customWidth="1"/>
    <col min="14604" max="14605" width="17.140625" style="54" customWidth="1"/>
    <col min="14606" max="14606" width="15.85546875" style="54" customWidth="1"/>
    <col min="14607" max="14607" width="52" style="54" customWidth="1"/>
    <col min="14608" max="14608" width="23.140625" style="54" customWidth="1"/>
    <col min="14609" max="14848" width="9.140625" style="54"/>
    <col min="14849" max="14849" width="17.85546875" style="54" customWidth="1"/>
    <col min="14850" max="14850" width="15.85546875" style="54" customWidth="1"/>
    <col min="14851" max="14851" width="19.85546875" style="54" customWidth="1"/>
    <col min="14852" max="14852" width="18.140625" style="54" customWidth="1"/>
    <col min="14853" max="14856" width="15.28515625" style="54" customWidth="1"/>
    <col min="14857" max="14857" width="24.85546875" style="54" customWidth="1"/>
    <col min="14858" max="14858" width="15.7109375" style="54" customWidth="1"/>
    <col min="14859" max="14859" width="14" style="54" customWidth="1"/>
    <col min="14860" max="14861" width="17.140625" style="54" customWidth="1"/>
    <col min="14862" max="14862" width="15.85546875" style="54" customWidth="1"/>
    <col min="14863" max="14863" width="52" style="54" customWidth="1"/>
    <col min="14864" max="14864" width="23.140625" style="54" customWidth="1"/>
    <col min="14865" max="15104" width="9.140625" style="54"/>
    <col min="15105" max="15105" width="17.85546875" style="54" customWidth="1"/>
    <col min="15106" max="15106" width="15.85546875" style="54" customWidth="1"/>
    <col min="15107" max="15107" width="19.85546875" style="54" customWidth="1"/>
    <col min="15108" max="15108" width="18.140625" style="54" customWidth="1"/>
    <col min="15109" max="15112" width="15.28515625" style="54" customWidth="1"/>
    <col min="15113" max="15113" width="24.85546875" style="54" customWidth="1"/>
    <col min="15114" max="15114" width="15.7109375" style="54" customWidth="1"/>
    <col min="15115" max="15115" width="14" style="54" customWidth="1"/>
    <col min="15116" max="15117" width="17.140625" style="54" customWidth="1"/>
    <col min="15118" max="15118" width="15.85546875" style="54" customWidth="1"/>
    <col min="15119" max="15119" width="52" style="54" customWidth="1"/>
    <col min="15120" max="15120" width="23.140625" style="54" customWidth="1"/>
    <col min="15121" max="15360" width="9.140625" style="54"/>
    <col min="15361" max="15361" width="17.85546875" style="54" customWidth="1"/>
    <col min="15362" max="15362" width="15.85546875" style="54" customWidth="1"/>
    <col min="15363" max="15363" width="19.85546875" style="54" customWidth="1"/>
    <col min="15364" max="15364" width="18.140625" style="54" customWidth="1"/>
    <col min="15365" max="15368" width="15.28515625" style="54" customWidth="1"/>
    <col min="15369" max="15369" width="24.85546875" style="54" customWidth="1"/>
    <col min="15370" max="15370" width="15.7109375" style="54" customWidth="1"/>
    <col min="15371" max="15371" width="14" style="54" customWidth="1"/>
    <col min="15372" max="15373" width="17.140625" style="54" customWidth="1"/>
    <col min="15374" max="15374" width="15.85546875" style="54" customWidth="1"/>
    <col min="15375" max="15375" width="52" style="54" customWidth="1"/>
    <col min="15376" max="15376" width="23.140625" style="54" customWidth="1"/>
    <col min="15377" max="15616" width="9.140625" style="54"/>
    <col min="15617" max="15617" width="17.85546875" style="54" customWidth="1"/>
    <col min="15618" max="15618" width="15.85546875" style="54" customWidth="1"/>
    <col min="15619" max="15619" width="19.85546875" style="54" customWidth="1"/>
    <col min="15620" max="15620" width="18.140625" style="54" customWidth="1"/>
    <col min="15621" max="15624" width="15.28515625" style="54" customWidth="1"/>
    <col min="15625" max="15625" width="24.85546875" style="54" customWidth="1"/>
    <col min="15626" max="15626" width="15.7109375" style="54" customWidth="1"/>
    <col min="15627" max="15627" width="14" style="54" customWidth="1"/>
    <col min="15628" max="15629" width="17.140625" style="54" customWidth="1"/>
    <col min="15630" max="15630" width="15.85546875" style="54" customWidth="1"/>
    <col min="15631" max="15631" width="52" style="54" customWidth="1"/>
    <col min="15632" max="15632" width="23.140625" style="54" customWidth="1"/>
    <col min="15633" max="15872" width="9.140625" style="54"/>
    <col min="15873" max="15873" width="17.85546875" style="54" customWidth="1"/>
    <col min="15874" max="15874" width="15.85546875" style="54" customWidth="1"/>
    <col min="15875" max="15875" width="19.85546875" style="54" customWidth="1"/>
    <col min="15876" max="15876" width="18.140625" style="54" customWidth="1"/>
    <col min="15877" max="15880" width="15.28515625" style="54" customWidth="1"/>
    <col min="15881" max="15881" width="24.85546875" style="54" customWidth="1"/>
    <col min="15882" max="15882" width="15.7109375" style="54" customWidth="1"/>
    <col min="15883" max="15883" width="14" style="54" customWidth="1"/>
    <col min="15884" max="15885" width="17.140625" style="54" customWidth="1"/>
    <col min="15886" max="15886" width="15.85546875" style="54" customWidth="1"/>
    <col min="15887" max="15887" width="52" style="54" customWidth="1"/>
    <col min="15888" max="15888" width="23.140625" style="54" customWidth="1"/>
    <col min="15889" max="16128" width="9.140625" style="54"/>
    <col min="16129" max="16129" width="17.85546875" style="54" customWidth="1"/>
    <col min="16130" max="16130" width="15.85546875" style="54" customWidth="1"/>
    <col min="16131" max="16131" width="19.85546875" style="54" customWidth="1"/>
    <col min="16132" max="16132" width="18.140625" style="54" customWidth="1"/>
    <col min="16133" max="16136" width="15.28515625" style="54" customWidth="1"/>
    <col min="16137" max="16137" width="24.85546875" style="54" customWidth="1"/>
    <col min="16138" max="16138" width="15.7109375" style="54" customWidth="1"/>
    <col min="16139" max="16139" width="14" style="54" customWidth="1"/>
    <col min="16140" max="16141" width="17.140625" style="54" customWidth="1"/>
    <col min="16142" max="16142" width="15.85546875" style="54" customWidth="1"/>
    <col min="16143" max="16143" width="52" style="54" customWidth="1"/>
    <col min="16144" max="16144" width="23.140625" style="54" customWidth="1"/>
    <col min="16145" max="16384" width="9.140625" style="54"/>
  </cols>
  <sheetData>
    <row r="1" spans="1:25" ht="18.75" x14ac:dyDescent="0.2">
      <c r="A1" s="789" t="s">
        <v>806</v>
      </c>
      <c r="B1" s="789"/>
      <c r="C1" s="789"/>
      <c r="D1" s="789"/>
      <c r="E1" s="789"/>
      <c r="F1" s="789"/>
      <c r="G1" s="789"/>
      <c r="H1" s="789"/>
      <c r="I1" s="789"/>
      <c r="J1" s="789"/>
      <c r="K1" s="789"/>
      <c r="L1" s="789"/>
      <c r="M1" s="789"/>
      <c r="N1" s="789"/>
      <c r="O1" s="789"/>
      <c r="P1" s="789"/>
      <c r="Q1" s="789"/>
      <c r="R1" s="789"/>
      <c r="S1" s="789"/>
      <c r="T1" s="789"/>
      <c r="U1" s="789"/>
      <c r="V1" s="789"/>
      <c r="W1" s="789"/>
      <c r="X1" s="789"/>
      <c r="Y1" s="789"/>
    </row>
    <row r="2" spans="1:25" ht="18.75" x14ac:dyDescent="0.2">
      <c r="A2" s="761" t="s">
        <v>807</v>
      </c>
      <c r="B2" s="761"/>
      <c r="C2" s="761"/>
      <c r="D2" s="761"/>
      <c r="E2" s="761"/>
      <c r="F2" s="761"/>
      <c r="G2" s="761"/>
      <c r="H2" s="761"/>
      <c r="I2" s="761"/>
      <c r="J2" s="761"/>
      <c r="K2" s="761"/>
      <c r="L2" s="761"/>
      <c r="M2" s="761"/>
      <c r="N2" s="761"/>
      <c r="O2" s="761"/>
      <c r="P2" s="761"/>
      <c r="Q2" s="761"/>
      <c r="R2" s="761"/>
      <c r="S2" s="761"/>
      <c r="T2" s="761"/>
      <c r="U2" s="761"/>
      <c r="V2" s="761"/>
      <c r="W2" s="761"/>
      <c r="X2" s="761"/>
      <c r="Y2" s="761"/>
    </row>
    <row r="3" spans="1:25" ht="18.75" x14ac:dyDescent="0.2">
      <c r="A3" s="761" t="s">
        <v>112</v>
      </c>
      <c r="B3" s="761"/>
      <c r="C3" s="761"/>
      <c r="D3" s="761"/>
      <c r="E3" s="761"/>
      <c r="F3" s="761"/>
      <c r="G3" s="761"/>
      <c r="H3" s="761"/>
      <c r="I3" s="761"/>
      <c r="J3" s="761"/>
      <c r="K3" s="761"/>
      <c r="L3" s="761"/>
      <c r="M3" s="761"/>
      <c r="N3" s="761"/>
      <c r="O3" s="761"/>
      <c r="P3" s="761"/>
      <c r="Q3" s="761"/>
      <c r="R3" s="761"/>
      <c r="S3" s="761"/>
      <c r="T3" s="761"/>
      <c r="U3" s="761"/>
      <c r="V3" s="761"/>
      <c r="W3" s="761"/>
      <c r="X3" s="761"/>
      <c r="Y3" s="761"/>
    </row>
    <row r="4" spans="1:25" ht="15.75" x14ac:dyDescent="0.2">
      <c r="A4" s="762" t="s">
        <v>252</v>
      </c>
      <c r="B4" s="762"/>
      <c r="C4" s="763"/>
      <c r="D4" s="763"/>
      <c r="E4" s="763"/>
      <c r="F4" s="763"/>
      <c r="G4" s="763"/>
      <c r="H4" s="763"/>
      <c r="I4" s="763"/>
      <c r="J4" s="763"/>
      <c r="K4" s="763"/>
      <c r="L4" s="763"/>
      <c r="M4" s="763"/>
      <c r="N4" s="763"/>
      <c r="O4" s="763"/>
      <c r="P4" s="763"/>
      <c r="Q4" s="763"/>
      <c r="R4" s="763"/>
      <c r="S4" s="763"/>
      <c r="T4" s="763"/>
      <c r="U4" s="763"/>
      <c r="V4" s="763"/>
      <c r="W4" s="763"/>
      <c r="X4" s="763"/>
      <c r="Y4" s="763"/>
    </row>
    <row r="5" spans="1:25" ht="18" x14ac:dyDescent="0.2">
      <c r="A5" s="764" t="s">
        <v>808</v>
      </c>
      <c r="B5" s="764"/>
      <c r="C5" s="764"/>
      <c r="D5" s="764"/>
      <c r="E5" s="764"/>
      <c r="F5" s="764"/>
      <c r="G5" s="764"/>
      <c r="H5" s="764"/>
      <c r="I5" s="764"/>
      <c r="J5" s="764"/>
      <c r="K5" s="764"/>
      <c r="L5" s="764"/>
      <c r="M5" s="764"/>
      <c r="N5" s="764"/>
      <c r="O5" s="764"/>
      <c r="P5" s="764"/>
      <c r="Q5" s="764"/>
      <c r="R5" s="764"/>
      <c r="S5" s="764"/>
      <c r="T5" s="764"/>
      <c r="U5" s="764"/>
      <c r="V5" s="764"/>
      <c r="W5" s="764"/>
      <c r="X5" s="764"/>
      <c r="Y5" s="764"/>
    </row>
    <row r="6" spans="1:25" ht="35.1" customHeight="1" x14ac:dyDescent="0.2">
      <c r="E6" s="120"/>
    </row>
    <row r="7" spans="1:25" ht="80.25" customHeight="1" x14ac:dyDescent="0.2">
      <c r="A7" s="23" t="s">
        <v>670</v>
      </c>
      <c r="B7" s="23" t="s">
        <v>744</v>
      </c>
      <c r="C7" s="152" t="s">
        <v>746</v>
      </c>
      <c r="D7" s="29" t="s">
        <v>116</v>
      </c>
      <c r="E7" s="397" t="s">
        <v>747</v>
      </c>
      <c r="F7" s="397" t="s">
        <v>750</v>
      </c>
      <c r="G7" s="397" t="s">
        <v>752</v>
      </c>
      <c r="H7" s="790" t="s">
        <v>754</v>
      </c>
      <c r="I7" s="791"/>
      <c r="J7" s="792"/>
      <c r="K7" s="412" t="s">
        <v>759</v>
      </c>
      <c r="L7" s="412" t="s">
        <v>128</v>
      </c>
      <c r="M7" s="412" t="s">
        <v>763</v>
      </c>
      <c r="N7" s="153" t="s">
        <v>764</v>
      </c>
      <c r="O7" s="373" t="s">
        <v>770</v>
      </c>
      <c r="P7" s="765" t="s">
        <v>772</v>
      </c>
      <c r="Q7" s="766"/>
      <c r="R7" s="766"/>
      <c r="S7" s="766"/>
      <c r="T7" s="766"/>
      <c r="U7" s="766"/>
      <c r="V7" s="766"/>
      <c r="W7" s="766"/>
      <c r="X7" s="767"/>
      <c r="Y7" s="756" t="s">
        <v>782</v>
      </c>
    </row>
    <row r="8" spans="1:25" ht="35.1" customHeight="1" x14ac:dyDescent="0.25">
      <c r="A8" s="24"/>
      <c r="B8" s="24"/>
      <c r="C8" s="55"/>
      <c r="D8" s="23"/>
      <c r="E8" s="397"/>
      <c r="F8" s="397"/>
      <c r="G8" s="397"/>
      <c r="H8" s="397" t="s">
        <v>755</v>
      </c>
      <c r="I8" s="397" t="s">
        <v>756</v>
      </c>
      <c r="J8" s="397" t="s">
        <v>757</v>
      </c>
      <c r="K8" s="413"/>
      <c r="L8" s="413"/>
      <c r="M8" s="413"/>
      <c r="N8" s="56"/>
      <c r="O8" s="374"/>
      <c r="P8" s="395" t="s">
        <v>765</v>
      </c>
      <c r="Q8" s="395" t="s">
        <v>766</v>
      </c>
      <c r="R8" s="395" t="s">
        <v>767</v>
      </c>
      <c r="S8" s="395" t="s">
        <v>768</v>
      </c>
      <c r="T8" s="768" t="s">
        <v>769</v>
      </c>
      <c r="U8" s="770" t="s">
        <v>775</v>
      </c>
      <c r="V8" s="770" t="s">
        <v>778</v>
      </c>
      <c r="W8" s="772" t="s">
        <v>779</v>
      </c>
      <c r="X8" s="773"/>
      <c r="Y8" s="757"/>
    </row>
    <row r="9" spans="1:25" ht="35.1" customHeight="1" x14ac:dyDescent="0.2">
      <c r="A9" s="24"/>
      <c r="B9" s="24"/>
      <c r="C9" s="55"/>
      <c r="D9" s="23"/>
      <c r="E9" s="397"/>
      <c r="F9" s="397"/>
      <c r="G9" s="397"/>
      <c r="H9" s="397" t="s">
        <v>758</v>
      </c>
      <c r="I9" s="397" t="s">
        <v>758</v>
      </c>
      <c r="J9" s="397" t="s">
        <v>758</v>
      </c>
      <c r="K9" s="397" t="s">
        <v>760</v>
      </c>
      <c r="L9" s="397" t="s">
        <v>761</v>
      </c>
      <c r="M9" s="397" t="s">
        <v>762</v>
      </c>
      <c r="N9" s="56"/>
      <c r="O9" s="125" t="s">
        <v>771</v>
      </c>
      <c r="P9" s="374"/>
      <c r="Q9" s="374"/>
      <c r="R9" s="374"/>
      <c r="S9" s="374"/>
      <c r="T9" s="769"/>
      <c r="U9" s="771"/>
      <c r="V9" s="771"/>
      <c r="W9" s="414" t="s">
        <v>127</v>
      </c>
      <c r="X9" s="414" t="s">
        <v>128</v>
      </c>
      <c r="Y9" s="758"/>
    </row>
    <row r="10" spans="1:25" ht="25.5" x14ac:dyDescent="0.25">
      <c r="A10" s="366" t="s">
        <v>671</v>
      </c>
      <c r="B10" s="148">
        <v>1</v>
      </c>
      <c r="C10" s="57" t="s">
        <v>134</v>
      </c>
      <c r="D10" s="57" t="s">
        <v>844</v>
      </c>
      <c r="E10" s="368" t="s">
        <v>269</v>
      </c>
      <c r="F10" s="384"/>
      <c r="G10" s="384"/>
      <c r="H10" s="384"/>
      <c r="I10" s="384"/>
      <c r="J10" s="384"/>
      <c r="K10" s="384"/>
      <c r="L10" s="384"/>
      <c r="M10" s="384"/>
      <c r="N10" s="69" t="s">
        <v>263</v>
      </c>
      <c r="O10" s="126">
        <v>1</v>
      </c>
      <c r="P10" s="147">
        <v>2500</v>
      </c>
      <c r="Q10" s="147">
        <v>2500</v>
      </c>
      <c r="R10" s="147">
        <v>2500</v>
      </c>
      <c r="S10" s="122"/>
      <c r="T10" s="30">
        <f t="shared" ref="T10:T12" si="0">SUM(P10:S10)</f>
        <v>7500</v>
      </c>
      <c r="U10" s="415"/>
      <c r="V10" s="415"/>
      <c r="W10" s="415"/>
      <c r="X10" s="415"/>
      <c r="Y10" s="40"/>
    </row>
    <row r="11" spans="1:25" ht="25.5" x14ac:dyDescent="0.25">
      <c r="A11" s="366" t="s">
        <v>672</v>
      </c>
      <c r="B11" s="148">
        <v>2</v>
      </c>
      <c r="C11" s="57" t="s">
        <v>134</v>
      </c>
      <c r="D11" s="57" t="s">
        <v>844</v>
      </c>
      <c r="E11" s="368" t="s">
        <v>269</v>
      </c>
      <c r="F11" s="398"/>
      <c r="G11" s="398"/>
      <c r="H11" s="398"/>
      <c r="I11" s="398"/>
      <c r="J11" s="398"/>
      <c r="K11" s="398"/>
      <c r="L11" s="398"/>
      <c r="M11" s="398"/>
      <c r="N11" s="69" t="s">
        <v>261</v>
      </c>
      <c r="O11" s="126">
        <v>1</v>
      </c>
      <c r="P11" s="29">
        <v>5000</v>
      </c>
      <c r="Q11" s="29">
        <v>5000</v>
      </c>
      <c r="R11" s="29">
        <v>5000</v>
      </c>
      <c r="S11" s="30"/>
      <c r="T11" s="30">
        <f t="shared" si="0"/>
        <v>15000</v>
      </c>
      <c r="U11" s="415"/>
      <c r="V11" s="415"/>
      <c r="W11" s="415"/>
      <c r="X11" s="415"/>
      <c r="Y11" s="40"/>
    </row>
    <row r="12" spans="1:25" ht="35.1" customHeight="1" x14ac:dyDescent="0.25">
      <c r="A12" s="366" t="s">
        <v>674</v>
      </c>
      <c r="B12" s="148">
        <v>4</v>
      </c>
      <c r="C12" s="57" t="s">
        <v>134</v>
      </c>
      <c r="D12" s="57" t="s">
        <v>844</v>
      </c>
      <c r="E12" s="368" t="s">
        <v>269</v>
      </c>
      <c r="F12" s="398"/>
      <c r="G12" s="398"/>
      <c r="H12" s="398"/>
      <c r="I12" s="398"/>
      <c r="J12" s="398"/>
      <c r="K12" s="398"/>
      <c r="L12" s="398"/>
      <c r="M12" s="398"/>
      <c r="N12" s="69" t="s">
        <v>884</v>
      </c>
      <c r="O12" s="126">
        <v>1</v>
      </c>
      <c r="P12" s="29">
        <v>2000</v>
      </c>
      <c r="Q12" s="29">
        <v>2000</v>
      </c>
      <c r="R12" s="29">
        <v>2000</v>
      </c>
      <c r="S12" s="30"/>
      <c r="T12" s="30">
        <f t="shared" si="0"/>
        <v>6000</v>
      </c>
      <c r="U12" s="415"/>
      <c r="V12" s="415"/>
      <c r="W12" s="415"/>
      <c r="X12" s="415"/>
      <c r="Y12" s="40"/>
    </row>
    <row r="13" spans="1:25" s="118" customFormat="1" ht="15" x14ac:dyDescent="0.2">
      <c r="A13" s="158" t="s">
        <v>213</v>
      </c>
      <c r="B13" s="158"/>
      <c r="C13" s="158"/>
      <c r="D13" s="158"/>
      <c r="E13" s="150"/>
      <c r="F13" s="158"/>
      <c r="G13" s="158"/>
      <c r="H13" s="158"/>
      <c r="I13" s="158"/>
      <c r="J13" s="158"/>
      <c r="K13" s="158"/>
      <c r="L13" s="158"/>
      <c r="M13" s="158"/>
      <c r="N13" s="158"/>
      <c r="O13" s="158"/>
      <c r="P13" s="419">
        <f>SUM(P10:P12)</f>
        <v>9500</v>
      </c>
      <c r="Q13" s="419">
        <f>SUM(Q10:Q12)</f>
        <v>9500</v>
      </c>
      <c r="R13" s="419">
        <f>SUM(R10:R12)</f>
        <v>9500</v>
      </c>
      <c r="S13" s="29" t="e">
        <f>SUM(#REF!)</f>
        <v>#REF!</v>
      </c>
      <c r="T13" s="419">
        <f>SUM(T10:T12)</f>
        <v>28500</v>
      </c>
      <c r="U13" s="158"/>
      <c r="V13" s="158"/>
      <c r="W13" s="158"/>
      <c r="X13" s="158"/>
      <c r="Y13" s="158"/>
    </row>
    <row r="14" spans="1:25" s="118" customFormat="1" ht="15" x14ac:dyDescent="0.25">
      <c r="A14" s="759" t="s">
        <v>214</v>
      </c>
      <c r="B14" s="760"/>
      <c r="C14" s="760"/>
      <c r="D14" s="760"/>
      <c r="E14" s="760"/>
      <c r="F14" s="760"/>
      <c r="G14" s="760"/>
      <c r="H14" s="760"/>
      <c r="I14" s="760"/>
      <c r="J14" s="759"/>
      <c r="K14" s="760"/>
      <c r="L14" s="760"/>
      <c r="M14" s="760"/>
      <c r="N14" s="760"/>
      <c r="O14" s="760"/>
      <c r="P14" s="760"/>
      <c r="Q14" s="760"/>
      <c r="R14" s="760"/>
      <c r="S14" s="759"/>
      <c r="T14" s="760"/>
      <c r="U14" s="760"/>
      <c r="V14" s="760"/>
      <c r="W14" s="760"/>
      <c r="X14" s="760"/>
      <c r="Y14" s="760"/>
    </row>
    <row r="15" spans="1:25" s="118" customFormat="1" ht="12.75" customHeight="1" x14ac:dyDescent="0.25">
      <c r="A15" s="759" t="s">
        <v>745</v>
      </c>
      <c r="B15" s="760"/>
      <c r="C15" s="760"/>
      <c r="D15" s="760"/>
      <c r="E15" s="760"/>
      <c r="F15" s="760"/>
      <c r="G15" s="760"/>
      <c r="H15" s="760"/>
      <c r="I15" s="760"/>
      <c r="J15" s="759"/>
      <c r="K15" s="760"/>
      <c r="L15" s="760"/>
      <c r="M15" s="760"/>
      <c r="N15" s="760"/>
      <c r="O15" s="760"/>
      <c r="P15" s="760"/>
      <c r="Q15" s="760"/>
      <c r="R15" s="760"/>
      <c r="S15" s="759"/>
      <c r="T15" s="785"/>
      <c r="U15" s="785"/>
      <c r="V15" s="785"/>
      <c r="W15" s="785"/>
      <c r="X15" s="785"/>
      <c r="Y15" s="785"/>
    </row>
    <row r="16" spans="1:25" s="118" customFormat="1" ht="25.5" customHeight="1" x14ac:dyDescent="0.25">
      <c r="A16" s="759" t="s">
        <v>748</v>
      </c>
      <c r="B16" s="760"/>
      <c r="C16" s="760"/>
      <c r="D16" s="760"/>
      <c r="E16" s="760"/>
      <c r="F16" s="760"/>
      <c r="G16" s="760"/>
      <c r="H16" s="760"/>
      <c r="I16" s="760"/>
      <c r="K16" s="140" t="s">
        <v>216</v>
      </c>
      <c r="T16" s="378"/>
      <c r="U16" s="378"/>
      <c r="V16" s="378"/>
      <c r="W16" s="378"/>
      <c r="X16" s="378"/>
      <c r="Y16" s="378"/>
    </row>
    <row r="17" spans="1:25" s="118" customFormat="1" ht="12.75" customHeight="1" x14ac:dyDescent="0.25">
      <c r="A17" s="759" t="s">
        <v>749</v>
      </c>
      <c r="B17" s="760"/>
      <c r="C17" s="760"/>
      <c r="D17" s="760"/>
      <c r="E17" s="760"/>
      <c r="F17" s="760"/>
      <c r="G17" s="760"/>
      <c r="H17" s="760"/>
      <c r="I17" s="760"/>
      <c r="K17" s="140" t="s">
        <v>218</v>
      </c>
      <c r="T17" s="378"/>
      <c r="U17" s="378"/>
      <c r="V17" s="378"/>
      <c r="W17" s="378"/>
      <c r="X17" s="378"/>
      <c r="Y17" s="378"/>
    </row>
    <row r="18" spans="1:25" s="118" customFormat="1" ht="12.75" customHeight="1" x14ac:dyDescent="0.25">
      <c r="A18" s="759" t="s">
        <v>751</v>
      </c>
      <c r="B18" s="760"/>
      <c r="C18" s="760"/>
      <c r="D18" s="760"/>
      <c r="E18" s="760"/>
      <c r="F18" s="760"/>
      <c r="G18" s="760"/>
      <c r="H18" s="760"/>
      <c r="I18" s="760"/>
      <c r="K18" s="140"/>
      <c r="T18" s="378"/>
      <c r="U18" s="378"/>
      <c r="V18" s="378"/>
      <c r="W18" s="378"/>
      <c r="X18" s="378"/>
      <c r="Y18" s="378"/>
    </row>
    <row r="19" spans="1:25" s="118" customFormat="1" ht="12.75" customHeight="1" x14ac:dyDescent="0.25">
      <c r="A19" s="759" t="s">
        <v>753</v>
      </c>
      <c r="B19" s="760"/>
      <c r="C19" s="760"/>
      <c r="D19" s="760"/>
      <c r="E19" s="760"/>
      <c r="F19" s="760"/>
      <c r="G19" s="760"/>
      <c r="H19" s="760"/>
      <c r="I19" s="760"/>
      <c r="K19" s="140"/>
      <c r="T19" s="378"/>
      <c r="U19" s="378"/>
      <c r="V19" s="378"/>
      <c r="W19" s="378"/>
      <c r="X19" s="378"/>
      <c r="Y19" s="378"/>
    </row>
    <row r="20" spans="1:25" s="118" customFormat="1" ht="12.75" customHeight="1" x14ac:dyDescent="0.25">
      <c r="A20" s="759" t="s">
        <v>773</v>
      </c>
      <c r="B20" s="760"/>
      <c r="C20" s="760"/>
      <c r="D20" s="760"/>
      <c r="E20" s="760"/>
      <c r="F20" s="760"/>
      <c r="G20" s="760"/>
      <c r="H20" s="760"/>
      <c r="I20" s="760"/>
      <c r="T20" s="378"/>
      <c r="U20" s="378"/>
      <c r="V20" s="378"/>
      <c r="W20" s="378"/>
      <c r="X20" s="378"/>
      <c r="Y20" s="378"/>
    </row>
    <row r="21" spans="1:25" s="118" customFormat="1" ht="12.75" customHeight="1" x14ac:dyDescent="0.25">
      <c r="A21" s="759" t="s">
        <v>774</v>
      </c>
      <c r="B21" s="760"/>
      <c r="C21" s="760"/>
      <c r="D21" s="760"/>
      <c r="E21" s="760"/>
      <c r="F21" s="760"/>
      <c r="G21" s="760"/>
      <c r="H21" s="760"/>
      <c r="I21" s="760"/>
      <c r="T21" s="378"/>
      <c r="U21" s="378"/>
      <c r="V21" s="378"/>
      <c r="W21" s="378"/>
      <c r="X21" s="378"/>
      <c r="Y21" s="378"/>
    </row>
    <row r="22" spans="1:25" s="118" customFormat="1" ht="12.75" customHeight="1" x14ac:dyDescent="0.25">
      <c r="A22" s="759" t="s">
        <v>776</v>
      </c>
      <c r="B22" s="760"/>
      <c r="C22" s="760"/>
      <c r="D22" s="760"/>
      <c r="E22" s="760"/>
      <c r="F22" s="760"/>
      <c r="G22" s="760"/>
      <c r="H22" s="760"/>
      <c r="I22" s="760"/>
      <c r="T22" s="378"/>
      <c r="U22" s="378"/>
      <c r="V22" s="378"/>
      <c r="W22" s="378"/>
      <c r="X22" s="378"/>
      <c r="Y22" s="378"/>
    </row>
    <row r="23" spans="1:25" s="118" customFormat="1" ht="27.75" customHeight="1" x14ac:dyDescent="0.25">
      <c r="A23" s="759" t="s">
        <v>777</v>
      </c>
      <c r="B23" s="760"/>
      <c r="C23" s="760"/>
      <c r="D23" s="760"/>
      <c r="E23" s="760"/>
      <c r="F23" s="760"/>
      <c r="G23" s="760"/>
      <c r="H23" s="760"/>
      <c r="I23" s="760"/>
      <c r="T23" s="376"/>
      <c r="U23" s="376"/>
      <c r="V23" s="376"/>
      <c r="W23" s="376"/>
      <c r="X23" s="376"/>
      <c r="Y23" s="376"/>
    </row>
    <row r="24" spans="1:25" s="118" customFormat="1" ht="12.75" customHeight="1" x14ac:dyDescent="0.25">
      <c r="A24" s="759" t="s">
        <v>780</v>
      </c>
      <c r="B24" s="760"/>
      <c r="C24" s="760"/>
      <c r="D24" s="760"/>
      <c r="E24" s="760"/>
      <c r="F24" s="760"/>
      <c r="G24" s="760"/>
      <c r="H24" s="760"/>
      <c r="I24" s="760"/>
      <c r="T24" s="376"/>
      <c r="U24" s="376"/>
      <c r="V24" s="376"/>
      <c r="W24" s="376"/>
      <c r="X24" s="376"/>
      <c r="Y24" s="376"/>
    </row>
    <row r="25" spans="1:25" s="120" customFormat="1" ht="12.75" customHeight="1" x14ac:dyDescent="0.25">
      <c r="A25" s="759" t="s">
        <v>783</v>
      </c>
      <c r="B25" s="760"/>
      <c r="C25" s="760"/>
      <c r="D25" s="760"/>
      <c r="E25" s="760"/>
      <c r="F25" s="760"/>
      <c r="G25" s="760"/>
      <c r="H25" s="760"/>
      <c r="I25" s="760"/>
      <c r="T25" s="376"/>
      <c r="U25" s="376"/>
      <c r="V25" s="376"/>
      <c r="W25" s="376"/>
      <c r="X25" s="376"/>
      <c r="Y25" s="376"/>
    </row>
    <row r="26" spans="1:25" s="120" customFormat="1" ht="12.75" customHeight="1" x14ac:dyDescent="0.25">
      <c r="A26" s="786" t="s">
        <v>734</v>
      </c>
      <c r="B26" s="787"/>
      <c r="C26" s="787"/>
      <c r="D26" s="787"/>
      <c r="E26" s="787"/>
      <c r="F26" s="787"/>
      <c r="G26" s="787"/>
      <c r="H26" s="787"/>
      <c r="I26" s="787"/>
      <c r="T26" s="377"/>
      <c r="U26" s="377"/>
      <c r="V26" s="377"/>
      <c r="W26" s="377"/>
      <c r="X26" s="377"/>
      <c r="Y26" s="377"/>
    </row>
    <row r="27" spans="1:25" s="120" customFormat="1" ht="12.75" customHeight="1" x14ac:dyDescent="0.2">
      <c r="A27" s="119"/>
      <c r="B27" s="119"/>
      <c r="C27" s="119"/>
      <c r="D27" s="119"/>
      <c r="E27" s="43"/>
      <c r="F27" s="119"/>
      <c r="G27" s="119"/>
      <c r="H27" s="119"/>
      <c r="I27" s="119"/>
      <c r="T27" s="119"/>
      <c r="U27" s="119"/>
      <c r="V27" s="119"/>
      <c r="W27" s="119"/>
      <c r="X27" s="119"/>
      <c r="Y27" s="119"/>
    </row>
    <row r="28" spans="1:25" s="118" customFormat="1" ht="12" customHeight="1" x14ac:dyDescent="0.2">
      <c r="A28" s="144" t="s">
        <v>761</v>
      </c>
      <c r="E28" s="41"/>
    </row>
    <row r="29" spans="1:25" s="118" customFormat="1" ht="12" customHeight="1" x14ac:dyDescent="0.2">
      <c r="A29" s="759" t="s">
        <v>785</v>
      </c>
      <c r="B29" s="759"/>
      <c r="C29" s="759"/>
      <c r="D29" s="759"/>
      <c r="E29" s="759"/>
      <c r="F29" s="759"/>
      <c r="G29" s="759"/>
      <c r="H29" s="759"/>
      <c r="I29" s="759"/>
    </row>
    <row r="30" spans="1:25" s="118" customFormat="1" ht="12.75" customHeight="1" x14ac:dyDescent="0.2">
      <c r="A30" s="721"/>
      <c r="B30" s="721"/>
      <c r="E30" s="41"/>
    </row>
    <row r="31" spans="1:25" s="118" customFormat="1" ht="12.75" customHeight="1" x14ac:dyDescent="0.2">
      <c r="A31" s="146" t="s">
        <v>762</v>
      </c>
      <c r="B31" s="120"/>
      <c r="C31" s="120"/>
      <c r="D31" s="120"/>
      <c r="E31" s="42"/>
      <c r="F31" s="120"/>
      <c r="G31" s="120"/>
      <c r="H31" s="120"/>
      <c r="I31" s="120"/>
      <c r="T31" s="120"/>
      <c r="U31" s="120"/>
      <c r="V31" s="120"/>
      <c r="W31" s="120"/>
      <c r="X31" s="120"/>
    </row>
    <row r="32" spans="1:25" s="118" customFormat="1" ht="17.25" customHeight="1" x14ac:dyDescent="0.25">
      <c r="A32" s="759" t="s">
        <v>786</v>
      </c>
      <c r="B32" s="760"/>
      <c r="C32" s="760"/>
      <c r="D32" s="760"/>
      <c r="E32" s="760"/>
      <c r="F32" s="760"/>
      <c r="G32" s="760"/>
      <c r="H32" s="760"/>
      <c r="I32" s="760"/>
    </row>
    <row r="33" spans="1:25" s="118" customFormat="1" ht="11.25" customHeight="1" x14ac:dyDescent="0.2">
      <c r="E33" s="41"/>
    </row>
    <row r="34" spans="1:25" s="118" customFormat="1" ht="12.75" customHeight="1" x14ac:dyDescent="0.2">
      <c r="A34" s="146" t="s">
        <v>771</v>
      </c>
      <c r="B34" s="120"/>
      <c r="C34" s="120"/>
      <c r="D34" s="120"/>
      <c r="E34" s="42"/>
      <c r="F34" s="120"/>
      <c r="G34" s="120"/>
      <c r="H34" s="120"/>
      <c r="I34" s="120"/>
      <c r="J34" s="120"/>
      <c r="K34" s="120"/>
      <c r="L34" s="120"/>
      <c r="M34" s="120"/>
      <c r="N34" s="120"/>
      <c r="O34" s="120"/>
      <c r="P34" s="120"/>
      <c r="Q34" s="120"/>
      <c r="R34" s="120"/>
      <c r="S34" s="120"/>
      <c r="T34" s="120"/>
      <c r="U34" s="120"/>
      <c r="V34" s="120"/>
      <c r="W34" s="120"/>
      <c r="X34" s="120"/>
    </row>
    <row r="35" spans="1:25" s="118" customFormat="1" ht="12.75" customHeight="1" x14ac:dyDescent="0.2">
      <c r="A35" s="721" t="s">
        <v>241</v>
      </c>
      <c r="B35" s="721"/>
      <c r="E35" s="41"/>
      <c r="J35" s="145"/>
      <c r="P35" s="159"/>
      <c r="Q35" s="159"/>
      <c r="R35" s="159"/>
      <c r="S35" s="159"/>
      <c r="T35" s="159"/>
      <c r="U35" s="159"/>
      <c r="V35" s="120"/>
      <c r="W35" s="120"/>
      <c r="X35" s="120"/>
      <c r="Y35" s="42"/>
    </row>
    <row r="36" spans="1:25" s="118" customFormat="1" x14ac:dyDescent="0.2">
      <c r="A36" s="721" t="s">
        <v>243</v>
      </c>
      <c r="B36" s="721"/>
      <c r="E36" s="41"/>
      <c r="Q36" s="139"/>
      <c r="Y36" s="41"/>
    </row>
    <row r="37" spans="1:25" s="118" customFormat="1" ht="12.75" customHeight="1" x14ac:dyDescent="0.2">
      <c r="A37" s="721" t="s">
        <v>244</v>
      </c>
      <c r="B37" s="721"/>
      <c r="E37" s="41"/>
      <c r="Q37" s="139"/>
      <c r="Y37" s="41"/>
    </row>
    <row r="38" spans="1:25" s="118" customFormat="1" ht="12.75" customHeight="1" x14ac:dyDescent="0.2">
      <c r="A38" s="142"/>
      <c r="B38" s="142"/>
      <c r="E38" s="41"/>
      <c r="Q38" s="139"/>
      <c r="Y38" s="41"/>
    </row>
    <row r="39" spans="1:25" s="118" customFormat="1" ht="12.75" customHeight="1" x14ac:dyDescent="0.2">
      <c r="A39" s="146" t="s">
        <v>781</v>
      </c>
      <c r="B39" s="120"/>
      <c r="C39" s="120"/>
      <c r="D39" s="120"/>
      <c r="E39" s="42"/>
      <c r="F39" s="120"/>
      <c r="G39" s="120"/>
      <c r="H39" s="120"/>
      <c r="I39" s="120"/>
      <c r="J39" s="120"/>
      <c r="K39" s="120"/>
      <c r="L39" s="120"/>
      <c r="M39" s="120"/>
      <c r="N39" s="120"/>
      <c r="O39" s="120"/>
      <c r="P39" s="120"/>
      <c r="Q39" s="120"/>
      <c r="R39" s="120"/>
      <c r="S39" s="120"/>
      <c r="T39" s="120"/>
      <c r="U39" s="120"/>
      <c r="V39" s="120"/>
      <c r="W39" s="120"/>
      <c r="X39" s="120"/>
    </row>
    <row r="40" spans="1:25" s="118" customFormat="1" ht="12.75" customHeight="1" x14ac:dyDescent="0.2">
      <c r="A40" s="721" t="s">
        <v>787</v>
      </c>
      <c r="B40" s="721"/>
      <c r="E40" s="41"/>
      <c r="J40" s="145"/>
      <c r="P40" s="159"/>
      <c r="Q40" s="159"/>
      <c r="R40" s="159"/>
      <c r="S40" s="159"/>
      <c r="T40" s="159"/>
      <c r="U40" s="159"/>
      <c r="V40" s="120"/>
      <c r="W40" s="120"/>
      <c r="X40" s="120"/>
      <c r="Y40" s="42"/>
    </row>
    <row r="41" spans="1:25" s="118" customFormat="1" x14ac:dyDescent="0.2">
      <c r="A41" s="721" t="s">
        <v>788</v>
      </c>
      <c r="B41" s="721"/>
      <c r="E41" s="41"/>
      <c r="Q41" s="139"/>
      <c r="Y41" s="41"/>
    </row>
    <row r="42" spans="1:25" s="118" customFormat="1" ht="12.75" customHeight="1" x14ac:dyDescent="0.2">
      <c r="A42" s="721" t="s">
        <v>789</v>
      </c>
      <c r="B42" s="721"/>
      <c r="E42" s="41"/>
      <c r="Q42" s="139"/>
      <c r="Y42" s="41"/>
    </row>
    <row r="43" spans="1:25" s="118" customFormat="1" ht="12.75" customHeight="1" x14ac:dyDescent="0.2">
      <c r="A43" s="721" t="s">
        <v>790</v>
      </c>
      <c r="B43" s="721"/>
      <c r="E43" s="41"/>
      <c r="Q43" s="139"/>
      <c r="Y43" s="41"/>
    </row>
    <row r="44" spans="1:25" s="118" customFormat="1" ht="12.75" customHeight="1" x14ac:dyDescent="0.2">
      <c r="A44" s="721" t="s">
        <v>791</v>
      </c>
      <c r="B44" s="721"/>
      <c r="E44" s="41"/>
      <c r="Q44" s="139"/>
      <c r="Y44" s="41"/>
    </row>
    <row r="45" spans="1:25" s="118" customFormat="1" ht="12.75" customHeight="1" x14ac:dyDescent="0.2">
      <c r="A45" s="721" t="s">
        <v>792</v>
      </c>
      <c r="B45" s="721"/>
      <c r="E45" s="41"/>
      <c r="Q45" s="139"/>
      <c r="Y45" s="41"/>
    </row>
    <row r="46" spans="1:25" s="118" customFormat="1" ht="12.75" customHeight="1" x14ac:dyDescent="0.2">
      <c r="A46" s="142"/>
      <c r="B46" s="142"/>
      <c r="E46" s="41"/>
      <c r="Q46" s="139"/>
    </row>
    <row r="47" spans="1:25" s="118" customFormat="1" ht="12.75" customHeight="1" x14ac:dyDescent="0.2">
      <c r="A47" s="146" t="s">
        <v>784</v>
      </c>
      <c r="B47" s="120"/>
      <c r="C47" s="120"/>
      <c r="D47" s="120"/>
      <c r="E47" s="42"/>
      <c r="F47" s="120"/>
      <c r="G47" s="120"/>
      <c r="H47" s="120"/>
      <c r="I47" s="120"/>
      <c r="J47" s="120"/>
      <c r="K47" s="120"/>
      <c r="L47" s="120"/>
      <c r="M47" s="120"/>
      <c r="N47" s="120"/>
      <c r="O47" s="120"/>
      <c r="P47" s="120"/>
      <c r="Q47" s="120"/>
      <c r="R47" s="120"/>
      <c r="S47" s="120"/>
      <c r="T47" s="120"/>
      <c r="U47" s="120"/>
      <c r="V47" s="120"/>
      <c r="W47" s="120"/>
      <c r="X47" s="120"/>
    </row>
    <row r="48" spans="1:25" s="118" customFormat="1" ht="12.75" customHeight="1" x14ac:dyDescent="0.25">
      <c r="A48" s="721" t="s">
        <v>793</v>
      </c>
      <c r="B48" s="721"/>
      <c r="C48" s="785"/>
      <c r="E48" s="41"/>
      <c r="J48" s="145"/>
      <c r="P48" s="159"/>
      <c r="Q48" s="159"/>
      <c r="R48" s="159"/>
      <c r="S48" s="159"/>
      <c r="T48" s="159"/>
      <c r="U48" s="159"/>
      <c r="V48" s="120"/>
      <c r="W48" s="120"/>
      <c r="X48" s="120"/>
      <c r="Y48" s="120"/>
    </row>
    <row r="49" spans="1:25" s="118" customFormat="1" ht="12.75" customHeight="1" x14ac:dyDescent="0.25">
      <c r="A49" s="721" t="s">
        <v>794</v>
      </c>
      <c r="B49" s="721"/>
      <c r="C49" s="785"/>
      <c r="E49" s="41"/>
      <c r="Q49" s="139"/>
    </row>
    <row r="50" spans="1:25" s="118" customFormat="1" ht="12.75" customHeight="1" x14ac:dyDescent="0.25">
      <c r="A50" s="721" t="s">
        <v>795</v>
      </c>
      <c r="B50" s="721"/>
      <c r="C50" s="785"/>
      <c r="E50" s="41"/>
      <c r="Q50" s="139"/>
    </row>
    <row r="51" spans="1:25" s="118" customFormat="1" ht="12.75" customHeight="1" x14ac:dyDescent="0.25">
      <c r="A51" s="721" t="s">
        <v>796</v>
      </c>
      <c r="B51" s="721"/>
      <c r="C51" s="785"/>
      <c r="E51" s="41"/>
      <c r="Q51" s="139"/>
    </row>
    <row r="52" spans="1:25" s="118" customFormat="1" ht="12.75" customHeight="1" x14ac:dyDescent="0.25">
      <c r="A52" s="721" t="s">
        <v>797</v>
      </c>
      <c r="B52" s="721"/>
      <c r="C52" s="785"/>
      <c r="E52" s="41"/>
      <c r="Q52" s="139"/>
    </row>
    <row r="53" spans="1:25" s="118" customFormat="1" ht="24" customHeight="1" x14ac:dyDescent="0.2">
      <c r="B53" s="140"/>
      <c r="E53" s="41"/>
    </row>
    <row r="54" spans="1:25" s="120" customFormat="1" ht="22.5" customHeight="1" x14ac:dyDescent="0.2">
      <c r="A54" s="781" t="s">
        <v>798</v>
      </c>
      <c r="B54" s="781"/>
      <c r="C54" s="781"/>
      <c r="D54" s="781"/>
      <c r="E54" s="781"/>
      <c r="F54" s="781"/>
      <c r="G54" s="143"/>
      <c r="H54" s="380"/>
      <c r="I54" s="380"/>
      <c r="J54" s="117"/>
      <c r="K54" s="157"/>
      <c r="L54" s="157"/>
      <c r="M54" s="157"/>
      <c r="N54" s="157"/>
      <c r="O54" s="157"/>
      <c r="P54" s="157"/>
      <c r="Q54" s="157"/>
      <c r="R54" s="157"/>
      <c r="S54" s="157"/>
      <c r="T54" s="157"/>
      <c r="U54" s="157"/>
      <c r="V54" s="157"/>
      <c r="W54" s="157"/>
      <c r="X54" s="157"/>
      <c r="Y54" s="157"/>
    </row>
    <row r="55" spans="1:25" s="120" customFormat="1" x14ac:dyDescent="0.2">
      <c r="A55" s="774" t="s">
        <v>801</v>
      </c>
      <c r="B55" s="774"/>
      <c r="C55" s="774"/>
      <c r="D55" s="774"/>
      <c r="E55" s="774"/>
      <c r="F55" s="774"/>
      <c r="G55" s="143"/>
      <c r="H55" s="380"/>
      <c r="I55" s="380"/>
      <c r="J55" s="117"/>
    </row>
    <row r="56" spans="1:25" s="120" customFormat="1" x14ac:dyDescent="0.2">
      <c r="A56" s="774" t="s">
        <v>799</v>
      </c>
      <c r="B56" s="774"/>
      <c r="C56" s="774"/>
      <c r="D56" s="774"/>
      <c r="E56" s="774"/>
      <c r="F56" s="774"/>
      <c r="G56" s="143" t="s">
        <v>800</v>
      </c>
      <c r="H56" s="380"/>
      <c r="I56" s="380"/>
      <c r="J56" s="117"/>
    </row>
    <row r="57" spans="1:25" s="120" customFormat="1" ht="12.75" customHeight="1" x14ac:dyDescent="0.2">
      <c r="A57" s="788" t="s">
        <v>802</v>
      </c>
      <c r="B57" s="788"/>
      <c r="C57" s="788"/>
      <c r="D57" s="788"/>
      <c r="E57" s="788"/>
      <c r="F57" s="788"/>
      <c r="G57" s="774"/>
      <c r="H57" s="774"/>
      <c r="I57" s="774"/>
      <c r="J57" s="774"/>
      <c r="K57" s="119"/>
      <c r="L57" s="119"/>
      <c r="M57" s="119"/>
      <c r="N57" s="119"/>
      <c r="O57" s="119"/>
      <c r="P57" s="119"/>
      <c r="Q57" s="119"/>
      <c r="R57" s="119"/>
      <c r="S57" s="119"/>
      <c r="T57" s="119"/>
      <c r="U57" s="119"/>
      <c r="V57" s="119"/>
      <c r="W57" s="119"/>
      <c r="X57" s="119"/>
      <c r="Y57" s="119"/>
    </row>
    <row r="58" spans="1:25" s="120" customFormat="1" x14ac:dyDescent="0.2">
      <c r="A58" s="782" t="s">
        <v>805</v>
      </c>
      <c r="B58" s="783"/>
      <c r="C58" s="783"/>
      <c r="D58" s="783"/>
      <c r="E58" s="783"/>
      <c r="F58" s="784"/>
      <c r="G58" s="372" t="s">
        <v>231</v>
      </c>
      <c r="H58" s="372" t="s">
        <v>735</v>
      </c>
      <c r="I58" s="372" t="s">
        <v>736</v>
      </c>
      <c r="J58" s="372" t="s">
        <v>232</v>
      </c>
      <c r="K58" s="119"/>
      <c r="L58" s="119"/>
      <c r="M58" s="119"/>
      <c r="N58" s="119"/>
      <c r="O58" s="119"/>
      <c r="P58" s="119"/>
      <c r="Q58" s="119"/>
      <c r="R58" s="119"/>
      <c r="S58" s="119"/>
      <c r="T58" s="119"/>
      <c r="U58" s="119"/>
      <c r="V58" s="119"/>
      <c r="W58" s="119"/>
      <c r="X58" s="119"/>
      <c r="Y58" s="119"/>
    </row>
    <row r="59" spans="1:25" s="120" customFormat="1" x14ac:dyDescent="0.2">
      <c r="A59" s="775" t="s">
        <v>234</v>
      </c>
      <c r="B59" s="776"/>
      <c r="C59" s="776"/>
      <c r="D59" s="776"/>
      <c r="E59" s="776"/>
      <c r="F59" s="777"/>
      <c r="G59" s="143">
        <v>0</v>
      </c>
      <c r="H59" s="143">
        <v>0</v>
      </c>
      <c r="I59" s="143">
        <v>0</v>
      </c>
      <c r="J59" s="143">
        <v>0</v>
      </c>
    </row>
    <row r="60" spans="1:25" s="120" customFormat="1" x14ac:dyDescent="0.2">
      <c r="A60" s="775" t="s">
        <v>803</v>
      </c>
      <c r="B60" s="776"/>
      <c r="C60" s="776"/>
      <c r="D60" s="776"/>
      <c r="E60" s="776"/>
      <c r="F60" s="777"/>
      <c r="G60" s="143">
        <v>0</v>
      </c>
      <c r="H60" s="143">
        <v>0</v>
      </c>
      <c r="I60" s="143">
        <v>0</v>
      </c>
      <c r="J60" s="143">
        <v>0</v>
      </c>
    </row>
    <row r="61" spans="1:25" s="120" customFormat="1" ht="12.75" customHeight="1" x14ac:dyDescent="0.2">
      <c r="A61" s="775" t="s">
        <v>236</v>
      </c>
      <c r="B61" s="776"/>
      <c r="C61" s="776"/>
      <c r="D61" s="776"/>
      <c r="E61" s="776"/>
      <c r="F61" s="777"/>
      <c r="G61" s="143">
        <v>0</v>
      </c>
      <c r="H61" s="143">
        <v>0</v>
      </c>
      <c r="I61" s="143">
        <v>0</v>
      </c>
      <c r="J61" s="143">
        <v>0</v>
      </c>
      <c r="K61" s="159"/>
      <c r="L61" s="159"/>
      <c r="M61" s="159"/>
      <c r="N61" s="159"/>
      <c r="O61" s="159"/>
      <c r="P61" s="159"/>
      <c r="Q61" s="159"/>
      <c r="R61" s="159"/>
      <c r="S61" s="159"/>
      <c r="T61" s="159"/>
      <c r="U61" s="159"/>
      <c r="V61" s="159"/>
      <c r="W61" s="159"/>
      <c r="X61" s="159"/>
      <c r="Y61" s="159"/>
    </row>
    <row r="62" spans="1:25" s="120" customFormat="1" ht="12.75" customHeight="1" x14ac:dyDescent="0.25">
      <c r="A62" s="775" t="s">
        <v>237</v>
      </c>
      <c r="B62" s="776"/>
      <c r="C62" s="776"/>
      <c r="D62" s="776"/>
      <c r="E62" s="776"/>
      <c r="F62" s="777"/>
      <c r="G62" s="381">
        <f>P13</f>
        <v>9500</v>
      </c>
      <c r="H62" s="381">
        <f>Q13</f>
        <v>9500</v>
      </c>
      <c r="I62" s="381">
        <f>R13</f>
        <v>9500</v>
      </c>
      <c r="J62" s="381" t="e">
        <f>S13</f>
        <v>#REF!</v>
      </c>
      <c r="K62" s="119"/>
      <c r="L62" s="119"/>
      <c r="M62" s="119"/>
      <c r="N62" s="119"/>
      <c r="O62" s="119"/>
      <c r="P62" s="119"/>
      <c r="Q62" s="119"/>
      <c r="R62" s="119"/>
      <c r="S62" s="119"/>
      <c r="T62" s="119"/>
      <c r="U62" s="119"/>
      <c r="V62" s="119"/>
      <c r="W62" s="119"/>
      <c r="X62" s="119"/>
      <c r="Y62" s="119"/>
    </row>
    <row r="63" spans="1:25" s="120" customFormat="1" x14ac:dyDescent="0.2">
      <c r="A63" s="775" t="s">
        <v>238</v>
      </c>
      <c r="B63" s="776"/>
      <c r="C63" s="776"/>
      <c r="D63" s="776"/>
      <c r="E63" s="776"/>
      <c r="F63" s="777"/>
      <c r="G63" s="143">
        <v>0</v>
      </c>
      <c r="H63" s="143">
        <v>0</v>
      </c>
      <c r="I63" s="143">
        <v>0</v>
      </c>
      <c r="J63" s="143">
        <v>0</v>
      </c>
      <c r="K63" s="159"/>
      <c r="L63" s="159"/>
      <c r="M63" s="159"/>
      <c r="N63" s="159"/>
      <c r="O63" s="159"/>
      <c r="P63" s="159"/>
      <c r="Q63" s="159"/>
      <c r="R63" s="159"/>
      <c r="S63" s="159"/>
      <c r="T63" s="159"/>
      <c r="U63" s="159"/>
      <c r="V63" s="159"/>
      <c r="W63" s="159"/>
      <c r="X63" s="159"/>
    </row>
    <row r="64" spans="1:25" s="120" customFormat="1" x14ac:dyDescent="0.2">
      <c r="A64" s="775" t="s">
        <v>804</v>
      </c>
      <c r="B64" s="776"/>
      <c r="C64" s="776"/>
      <c r="D64" s="776"/>
      <c r="E64" s="776"/>
      <c r="F64" s="777"/>
      <c r="G64" s="143">
        <v>0</v>
      </c>
      <c r="H64" s="143">
        <v>0</v>
      </c>
      <c r="I64" s="143">
        <v>0</v>
      </c>
      <c r="J64" s="143">
        <v>0</v>
      </c>
      <c r="K64" s="159"/>
      <c r="L64" s="159"/>
      <c r="M64" s="159"/>
      <c r="N64" s="159"/>
      <c r="O64" s="159"/>
      <c r="P64" s="159"/>
      <c r="Q64" s="159"/>
      <c r="R64" s="159"/>
      <c r="S64" s="159"/>
      <c r="T64" s="159"/>
      <c r="U64" s="159"/>
      <c r="V64" s="159"/>
      <c r="W64" s="159"/>
      <c r="X64" s="159"/>
    </row>
    <row r="65" spans="1:24" s="120" customFormat="1" x14ac:dyDescent="0.2">
      <c r="A65" s="775" t="s">
        <v>242</v>
      </c>
      <c r="B65" s="776"/>
      <c r="C65" s="776"/>
      <c r="D65" s="776"/>
      <c r="E65" s="776"/>
      <c r="F65" s="777"/>
      <c r="G65" s="143">
        <v>0</v>
      </c>
      <c r="H65" s="143">
        <v>0</v>
      </c>
      <c r="I65" s="143">
        <v>0</v>
      </c>
      <c r="J65" s="143">
        <v>0</v>
      </c>
      <c r="K65" s="159"/>
      <c r="L65" s="159"/>
      <c r="M65" s="159"/>
      <c r="N65" s="159"/>
      <c r="O65" s="159"/>
      <c r="P65" s="159"/>
      <c r="Q65" s="159"/>
      <c r="R65" s="159"/>
      <c r="S65" s="159"/>
      <c r="T65" s="159"/>
      <c r="U65" s="159"/>
      <c r="V65" s="159"/>
      <c r="W65" s="159"/>
      <c r="X65" s="159"/>
    </row>
    <row r="66" spans="1:24" s="120" customFormat="1" x14ac:dyDescent="0.2">
      <c r="A66" s="778"/>
      <c r="B66" s="779"/>
      <c r="C66" s="779"/>
      <c r="D66" s="779"/>
      <c r="E66" s="779"/>
      <c r="F66" s="780"/>
      <c r="G66" s="143"/>
      <c r="H66" s="143"/>
      <c r="I66" s="143"/>
      <c r="J66" s="143"/>
      <c r="K66" s="159"/>
      <c r="L66" s="159"/>
      <c r="M66" s="159"/>
      <c r="N66" s="159"/>
      <c r="O66" s="159"/>
      <c r="P66" s="159"/>
      <c r="Q66" s="159"/>
      <c r="R66" s="159"/>
      <c r="S66" s="159"/>
      <c r="T66" s="159"/>
      <c r="U66" s="159"/>
      <c r="V66" s="159"/>
      <c r="W66" s="159"/>
      <c r="X66" s="159"/>
    </row>
    <row r="67" spans="1:24" s="120" customFormat="1" x14ac:dyDescent="0.2">
      <c r="A67" s="118"/>
      <c r="B67" s="139"/>
      <c r="C67" s="118"/>
      <c r="D67" s="118"/>
      <c r="E67" s="41"/>
      <c r="F67" s="118"/>
      <c r="G67" s="118"/>
      <c r="H67" s="118"/>
      <c r="K67" s="159"/>
      <c r="L67" s="159"/>
      <c r="M67" s="159"/>
      <c r="N67" s="159"/>
      <c r="O67" s="159"/>
      <c r="P67" s="159"/>
      <c r="Q67" s="159"/>
      <c r="R67" s="159"/>
      <c r="S67" s="159"/>
      <c r="T67" s="159"/>
      <c r="U67" s="159"/>
      <c r="V67" s="159"/>
      <c r="W67" s="159"/>
      <c r="X67" s="159"/>
    </row>
    <row r="68" spans="1:24" s="120" customFormat="1" x14ac:dyDescent="0.2">
      <c r="A68" s="154"/>
      <c r="B68" s="155"/>
      <c r="C68" s="155"/>
      <c r="D68" s="155"/>
      <c r="E68" s="151"/>
      <c r="F68" s="156"/>
      <c r="G68" s="143"/>
      <c r="H68" s="143"/>
      <c r="I68" s="143"/>
      <c r="J68" s="143"/>
      <c r="K68" s="159"/>
      <c r="L68" s="159"/>
      <c r="M68" s="159"/>
      <c r="N68" s="159"/>
      <c r="O68" s="159"/>
      <c r="P68" s="159"/>
      <c r="Q68" s="159"/>
      <c r="R68" s="159"/>
      <c r="S68" s="159"/>
      <c r="T68" s="159"/>
      <c r="U68" s="159"/>
      <c r="V68" s="159"/>
      <c r="W68" s="159"/>
      <c r="X68" s="159"/>
    </row>
  </sheetData>
  <mergeCells count="60">
    <mergeCell ref="A66:F66"/>
    <mergeCell ref="A56:F56"/>
    <mergeCell ref="A57:F57"/>
    <mergeCell ref="G57:J57"/>
    <mergeCell ref="A58:F58"/>
    <mergeCell ref="A59:F59"/>
    <mergeCell ref="A60:F60"/>
    <mergeCell ref="A61:F61"/>
    <mergeCell ref="A62:F62"/>
    <mergeCell ref="A63:F63"/>
    <mergeCell ref="A64:F64"/>
    <mergeCell ref="A65:F65"/>
    <mergeCell ref="A55:F55"/>
    <mergeCell ref="A41:B41"/>
    <mergeCell ref="A42:B42"/>
    <mergeCell ref="A43:B43"/>
    <mergeCell ref="A44:B44"/>
    <mergeCell ref="A45:B45"/>
    <mergeCell ref="A48:C48"/>
    <mergeCell ref="A49:C49"/>
    <mergeCell ref="A50:C50"/>
    <mergeCell ref="A51:C51"/>
    <mergeCell ref="A52:C52"/>
    <mergeCell ref="A54:F54"/>
    <mergeCell ref="A40:B40"/>
    <mergeCell ref="A22:I22"/>
    <mergeCell ref="A23:I23"/>
    <mergeCell ref="A24:I24"/>
    <mergeCell ref="A25:I25"/>
    <mergeCell ref="A26:I26"/>
    <mergeCell ref="A29:I29"/>
    <mergeCell ref="A30:B30"/>
    <mergeCell ref="A32:I32"/>
    <mergeCell ref="A35:B35"/>
    <mergeCell ref="A36:B36"/>
    <mergeCell ref="A37:B37"/>
    <mergeCell ref="A21:I21"/>
    <mergeCell ref="V8:V9"/>
    <mergeCell ref="W8:X8"/>
    <mergeCell ref="A14:I14"/>
    <mergeCell ref="J14:R14"/>
    <mergeCell ref="S14:Y14"/>
    <mergeCell ref="A15:I15"/>
    <mergeCell ref="J15:R15"/>
    <mergeCell ref="S15:Y15"/>
    <mergeCell ref="A16:I16"/>
    <mergeCell ref="A17:I17"/>
    <mergeCell ref="A18:I18"/>
    <mergeCell ref="A19:I19"/>
    <mergeCell ref="A20:I20"/>
    <mergeCell ref="A1:Y1"/>
    <mergeCell ref="A2:Y2"/>
    <mergeCell ref="A3:Y3"/>
    <mergeCell ref="A4:Y4"/>
    <mergeCell ref="A5:Y5"/>
    <mergeCell ref="H7:J7"/>
    <mergeCell ref="P7:X7"/>
    <mergeCell ref="Y7:Y9"/>
    <mergeCell ref="T8:T9"/>
    <mergeCell ref="U8:U9"/>
  </mergeCells>
  <pageMargins left="0" right="0" top="0.74803149606299213" bottom="0.74803149606299213" header="0.31496062992125984" footer="0.31496062992125984"/>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BFF"/>
  </sheetPr>
  <dimension ref="A1:AM34"/>
  <sheetViews>
    <sheetView zoomScaleNormal="100" workbookViewId="0">
      <pane ySplit="1" topLeftCell="A9" activePane="bottomLeft" state="frozen"/>
      <selection activeCell="M727" sqref="M727"/>
      <selection pane="bottomLeft" sqref="A1:D27"/>
    </sheetView>
  </sheetViews>
  <sheetFormatPr defaultColWidth="9.140625" defaultRowHeight="13.5" x14ac:dyDescent="0.25"/>
  <cols>
    <col min="1" max="1" width="55.28515625" style="562" customWidth="1"/>
    <col min="2" max="4" width="20.140625" style="561" customWidth="1"/>
    <col min="5" max="5" width="2.85546875" style="560" customWidth="1"/>
    <col min="6" max="8" width="20.140625" style="561" customWidth="1"/>
    <col min="9" max="9" width="2.85546875" style="560" customWidth="1"/>
    <col min="10" max="12" width="20.140625" style="561" customWidth="1"/>
    <col min="13" max="13" width="2.85546875" style="560" customWidth="1"/>
    <col min="14" max="14" width="9.140625" style="548"/>
    <col min="15" max="15" width="15.85546875" style="60" customWidth="1"/>
    <col min="16" max="16" width="12.140625" style="60" bestFit="1" customWidth="1"/>
    <col min="17" max="16384" width="9.140625" style="60"/>
  </cols>
  <sheetData>
    <row r="1" spans="1:14" ht="39" x14ac:dyDescent="0.2">
      <c r="A1" s="545" t="s">
        <v>0</v>
      </c>
      <c r="B1" s="547" t="s">
        <v>1</v>
      </c>
      <c r="C1" s="286" t="s">
        <v>919</v>
      </c>
      <c r="D1" s="286" t="s">
        <v>365</v>
      </c>
      <c r="E1" s="546"/>
      <c r="F1" s="547" t="s">
        <v>2</v>
      </c>
      <c r="G1" s="286" t="s">
        <v>920</v>
      </c>
      <c r="H1" s="286" t="s">
        <v>365</v>
      </c>
      <c r="I1" s="546"/>
      <c r="J1" s="547" t="s">
        <v>568</v>
      </c>
      <c r="K1" s="286" t="s">
        <v>921</v>
      </c>
      <c r="L1" s="286" t="s">
        <v>365</v>
      </c>
      <c r="M1" s="546"/>
    </row>
    <row r="2" spans="1:14" x14ac:dyDescent="0.25">
      <c r="A2" s="549" t="s">
        <v>5</v>
      </c>
      <c r="B2" s="104"/>
      <c r="C2" s="104"/>
      <c r="D2" s="104"/>
      <c r="E2" s="550"/>
      <c r="F2" s="104"/>
      <c r="G2" s="104"/>
      <c r="H2" s="104"/>
      <c r="I2" s="550"/>
      <c r="J2" s="104"/>
      <c r="K2" s="104"/>
      <c r="L2" s="104"/>
      <c r="M2" s="550"/>
    </row>
    <row r="3" spans="1:14" ht="31.15" customHeight="1" x14ac:dyDescent="0.25">
      <c r="A3" s="553" t="s">
        <v>366</v>
      </c>
      <c r="B3" s="129">
        <f>'[3]66,05,901 Cancelleri.e stamp.Sm'!I62</f>
        <v>100</v>
      </c>
      <c r="C3" s="130"/>
      <c r="D3" s="130"/>
      <c r="E3" s="550"/>
      <c r="F3" s="129">
        <f>'[3]66,05,901 Cancelleri.e stamp.Sm'!I72</f>
        <v>100</v>
      </c>
      <c r="G3" s="130"/>
      <c r="H3" s="130"/>
      <c r="I3" s="550"/>
      <c r="J3" s="129">
        <f>'[3]66,05,901 Cancelleri.e stamp.Sm'!I82</f>
        <v>100</v>
      </c>
      <c r="K3" s="130"/>
      <c r="L3" s="130"/>
      <c r="M3" s="550"/>
    </row>
    <row r="4" spans="1:14" ht="31.15" customHeight="1" x14ac:dyDescent="0.25">
      <c r="A4" s="553" t="s">
        <v>367</v>
      </c>
      <c r="B4" s="129">
        <f>'[3]66,30,901 materi.di manutenz.'!I65</f>
        <v>100</v>
      </c>
      <c r="C4" s="129">
        <f>SUM(B3:B4)</f>
        <v>200</v>
      </c>
      <c r="D4" s="130" t="s">
        <v>657</v>
      </c>
      <c r="E4" s="550"/>
      <c r="F4" s="129">
        <f>'[3]66,30,901 materi.di manutenz.'!I75</f>
        <v>100</v>
      </c>
      <c r="G4" s="129">
        <f>SUM(F3:F4)</f>
        <v>200</v>
      </c>
      <c r="H4" s="130" t="s">
        <v>657</v>
      </c>
      <c r="I4" s="550"/>
      <c r="J4" s="129">
        <f>'[3]66,30,901 materi.di manutenz.'!I85</f>
        <v>100</v>
      </c>
      <c r="K4" s="129">
        <f>SUM(J3:J4)</f>
        <v>200</v>
      </c>
      <c r="L4" s="130" t="s">
        <v>657</v>
      </c>
      <c r="M4" s="550"/>
    </row>
    <row r="5" spans="1:14" x14ac:dyDescent="0.25">
      <c r="A5" s="553"/>
      <c r="B5" s="130"/>
      <c r="C5" s="130"/>
      <c r="D5" s="130"/>
      <c r="E5" s="550"/>
      <c r="F5" s="130"/>
      <c r="G5" s="130"/>
      <c r="H5" s="130"/>
      <c r="I5" s="550"/>
      <c r="J5" s="130"/>
      <c r="K5" s="130"/>
      <c r="L5" s="130"/>
      <c r="M5" s="550"/>
    </row>
    <row r="6" spans="1:14" s="68" customFormat="1" ht="43.5" customHeight="1" x14ac:dyDescent="0.25">
      <c r="A6" s="554" t="s">
        <v>916</v>
      </c>
      <c r="B6" s="565">
        <f>'[3]68,05,508 oneri e spese bancari'!I190</f>
        <v>25</v>
      </c>
      <c r="C6" s="107"/>
      <c r="D6" s="107"/>
      <c r="E6" s="555"/>
      <c r="F6" s="565">
        <f>'[3]68,05,508 oneri e spese bancari'!I200</f>
        <v>25</v>
      </c>
      <c r="G6" s="107"/>
      <c r="H6" s="107"/>
      <c r="I6" s="555"/>
      <c r="J6" s="565">
        <f>'[3]68,05,508 oneri e spese bancari'!I210</f>
        <v>25</v>
      </c>
      <c r="K6" s="107"/>
      <c r="L6" s="107"/>
      <c r="M6" s="555"/>
      <c r="N6" s="556"/>
    </row>
    <row r="7" spans="1:14" s="68" customFormat="1" ht="45" customHeight="1" x14ac:dyDescent="0.25">
      <c r="A7" s="554" t="s">
        <v>368</v>
      </c>
      <c r="B7" s="566">
        <f>'[3]68,05,904 SP.BANC-CC-DEDIC'!I165</f>
        <v>200</v>
      </c>
      <c r="C7" s="566">
        <f>SUM(B6:B7)</f>
        <v>225</v>
      </c>
      <c r="D7" s="558" t="s">
        <v>657</v>
      </c>
      <c r="E7" s="557"/>
      <c r="F7" s="566">
        <f>'[3]68,05,904 SP.BANC-CC-DEDIC'!I175</f>
        <v>200</v>
      </c>
      <c r="G7" s="566">
        <f>SUM(F6:F7)</f>
        <v>225</v>
      </c>
      <c r="H7" s="558" t="s">
        <v>657</v>
      </c>
      <c r="I7" s="557"/>
      <c r="J7" s="566">
        <f>'[3]68,05,904 SP.BANC-CC-DEDIC'!I185</f>
        <v>200</v>
      </c>
      <c r="K7" s="566">
        <f>SUM(J6:J7)</f>
        <v>225</v>
      </c>
      <c r="L7" s="558" t="s">
        <v>657</v>
      </c>
      <c r="M7" s="557"/>
      <c r="N7" s="556"/>
    </row>
    <row r="8" spans="1:14" s="68" customFormat="1" ht="45" customHeight="1" x14ac:dyDescent="0.25">
      <c r="A8" s="554"/>
      <c r="B8" s="558"/>
      <c r="C8" s="558"/>
      <c r="D8" s="558"/>
      <c r="E8" s="557"/>
      <c r="F8" s="558"/>
      <c r="G8" s="558"/>
      <c r="H8" s="558"/>
      <c r="I8" s="557"/>
      <c r="J8" s="558"/>
      <c r="K8" s="558"/>
      <c r="L8" s="558"/>
      <c r="M8" s="557"/>
      <c r="N8" s="556"/>
    </row>
    <row r="9" spans="1:14" s="68" customFormat="1" ht="27.75" customHeight="1" x14ac:dyDescent="0.25">
      <c r="A9" s="554" t="s">
        <v>917</v>
      </c>
      <c r="B9" s="565">
        <f>'[3]68,05,901 servizi Santa maria'!I63</f>
        <v>250</v>
      </c>
      <c r="C9" s="107"/>
      <c r="D9" s="107"/>
      <c r="E9" s="555"/>
      <c r="F9" s="565">
        <f>'[3]68,05,901 servizi Santa maria'!I73</f>
        <v>250</v>
      </c>
      <c r="G9" s="107"/>
      <c r="H9" s="107"/>
      <c r="I9" s="555"/>
      <c r="J9" s="565">
        <f>'[3]68,05,901 servizi Santa maria'!I83</f>
        <v>250</v>
      </c>
      <c r="K9" s="107"/>
      <c r="L9" s="107"/>
      <c r="M9" s="555"/>
      <c r="N9" s="556"/>
    </row>
    <row r="10" spans="1:14" s="68" customFormat="1" ht="15.75" x14ac:dyDescent="0.25">
      <c r="A10" s="554" t="s">
        <v>378</v>
      </c>
      <c r="B10" s="107">
        <f>'[3]68,05,917 servizi catering vari'!I55</f>
        <v>0</v>
      </c>
      <c r="C10" s="107"/>
      <c r="D10" s="107"/>
      <c r="E10" s="555"/>
      <c r="F10" s="107">
        <f>'[3]68,05,917 servizi catering vari'!I65</f>
        <v>0</v>
      </c>
      <c r="G10" s="107"/>
      <c r="H10" s="107"/>
      <c r="I10" s="555"/>
      <c r="J10" s="107">
        <f>'[3]68,05,917 servizi catering vari'!I75</f>
        <v>0</v>
      </c>
      <c r="K10" s="107"/>
      <c r="L10" s="107"/>
      <c r="M10" s="555"/>
      <c r="N10" s="556"/>
    </row>
    <row r="11" spans="1:14" s="68" customFormat="1" ht="15.75" x14ac:dyDescent="0.25">
      <c r="A11" s="554" t="s">
        <v>369</v>
      </c>
      <c r="B11" s="565">
        <f>'[3]68,05,905 SERVIZ. AMMINS.SMS'!I59</f>
        <v>150</v>
      </c>
      <c r="C11" s="565">
        <f>SUM(B9:B11)</f>
        <v>400</v>
      </c>
      <c r="D11" s="107" t="s">
        <v>657</v>
      </c>
      <c r="E11" s="555"/>
      <c r="F11" s="565">
        <f>'[3]68,05,905 SERVIZ. AMMINS.SMS'!I69</f>
        <v>150</v>
      </c>
      <c r="G11" s="565">
        <f>SUM(F9:F11)</f>
        <v>400</v>
      </c>
      <c r="H11" s="107" t="s">
        <v>657</v>
      </c>
      <c r="I11" s="555"/>
      <c r="J11" s="565">
        <f>'[3]68,05,905 SERVIZ. AMMINS.SMS'!I79</f>
        <v>150</v>
      </c>
      <c r="K11" s="565">
        <f>SUM(J9:J11)</f>
        <v>400</v>
      </c>
      <c r="L11" s="107" t="s">
        <v>657</v>
      </c>
      <c r="M11" s="555"/>
      <c r="N11" s="556"/>
    </row>
    <row r="12" spans="1:14" s="68" customFormat="1" ht="15.75" x14ac:dyDescent="0.25">
      <c r="A12" s="554"/>
      <c r="B12" s="107"/>
      <c r="C12" s="107"/>
      <c r="D12" s="107"/>
      <c r="E12" s="555"/>
      <c r="F12" s="107"/>
      <c r="G12" s="107"/>
      <c r="H12" s="107"/>
      <c r="I12" s="555"/>
      <c r="J12" s="107"/>
      <c r="K12" s="107"/>
      <c r="L12" s="107"/>
      <c r="M12" s="555"/>
      <c r="N12" s="556"/>
    </row>
    <row r="13" spans="1:14" s="68" customFormat="1" ht="42.75" customHeight="1" x14ac:dyDescent="0.25">
      <c r="A13" s="554" t="s">
        <v>370</v>
      </c>
      <c r="B13" s="107">
        <f>'[3]68,05,916 SERVIZI PULIZIE SMS'!I91</f>
        <v>49745.82</v>
      </c>
      <c r="C13" s="107">
        <f>B13</f>
        <v>49745.82</v>
      </c>
      <c r="D13" s="107" t="s">
        <v>269</v>
      </c>
      <c r="E13" s="555"/>
      <c r="F13" s="107">
        <f>'[3]68,05,916 SERVIZI PULIZIE SMS'!I101</f>
        <v>49745.82</v>
      </c>
      <c r="G13" s="107">
        <f>F13</f>
        <v>49745.82</v>
      </c>
      <c r="H13" s="107" t="s">
        <v>269</v>
      </c>
      <c r="I13" s="555"/>
      <c r="J13" s="107">
        <f>'[3]68,05,916 SERVIZI PULIZIE SMS'!I111</f>
        <v>49745.82</v>
      </c>
      <c r="K13" s="107">
        <f>J13</f>
        <v>49745.82</v>
      </c>
      <c r="L13" s="107" t="s">
        <v>269</v>
      </c>
      <c r="M13" s="555"/>
      <c r="N13" s="556"/>
    </row>
    <row r="14" spans="1:14" s="68" customFormat="1" ht="42.75" customHeight="1" x14ac:dyDescent="0.25">
      <c r="A14" s="554"/>
      <c r="B14" s="107"/>
      <c r="C14" s="107"/>
      <c r="D14" s="107"/>
      <c r="E14" s="555"/>
      <c r="F14" s="107"/>
      <c r="G14" s="107"/>
      <c r="H14" s="107"/>
      <c r="I14" s="555"/>
      <c r="J14" s="107"/>
      <c r="K14" s="107"/>
      <c r="L14" s="107"/>
      <c r="M14" s="555"/>
      <c r="N14" s="556"/>
    </row>
    <row r="15" spans="1:14" s="68" customFormat="1" ht="15.75" x14ac:dyDescent="0.25">
      <c r="A15" s="554" t="s">
        <v>371</v>
      </c>
      <c r="B15" s="107">
        <f>'[3]68,05,909 canone licenze softwa'!I78</f>
        <v>1600</v>
      </c>
      <c r="C15" s="107">
        <f>B15</f>
        <v>1600</v>
      </c>
      <c r="D15" s="107" t="s">
        <v>279</v>
      </c>
      <c r="E15" s="555"/>
      <c r="F15" s="107">
        <f>'[3]68,05,909 canone licenze softwa'!I88</f>
        <v>1600</v>
      </c>
      <c r="G15" s="107">
        <f>F15</f>
        <v>1600</v>
      </c>
      <c r="H15" s="107" t="s">
        <v>279</v>
      </c>
      <c r="I15" s="555"/>
      <c r="J15" s="107">
        <f>'[3]68,05,909 canone licenze softwa'!I98</f>
        <v>1600</v>
      </c>
      <c r="K15" s="107">
        <f>J15</f>
        <v>1600</v>
      </c>
      <c r="L15" s="107" t="s">
        <v>279</v>
      </c>
      <c r="M15" s="555"/>
      <c r="N15" s="556"/>
    </row>
    <row r="16" spans="1:14" s="68" customFormat="1" ht="15.75" x14ac:dyDescent="0.25">
      <c r="A16" s="554"/>
      <c r="B16" s="107"/>
      <c r="C16" s="107"/>
      <c r="D16" s="107"/>
      <c r="E16" s="555"/>
      <c r="F16" s="107"/>
      <c r="G16" s="107"/>
      <c r="H16" s="107"/>
      <c r="I16" s="555"/>
      <c r="J16" s="107"/>
      <c r="K16" s="107"/>
      <c r="L16" s="107"/>
      <c r="M16" s="555"/>
      <c r="N16" s="556"/>
    </row>
    <row r="17" spans="1:39" s="68" customFormat="1" ht="15.75" x14ac:dyDescent="0.25">
      <c r="A17" s="554" t="s">
        <v>372</v>
      </c>
      <c r="B17" s="107">
        <f>'[3]68,05,910 spese formazione pers'!I59</f>
        <v>500</v>
      </c>
      <c r="C17" s="107">
        <f>B17</f>
        <v>500</v>
      </c>
      <c r="D17" s="107" t="s">
        <v>657</v>
      </c>
      <c r="E17" s="555"/>
      <c r="F17" s="107">
        <f>'[3]68,05,910 spese formazione pers'!I69</f>
        <v>500</v>
      </c>
      <c r="G17" s="107">
        <f>F17</f>
        <v>500</v>
      </c>
      <c r="H17" s="107" t="s">
        <v>657</v>
      </c>
      <c r="I17" s="555"/>
      <c r="J17" s="107">
        <f>'[3]68,05,910 spese formazione pers'!I79</f>
        <v>500</v>
      </c>
      <c r="K17" s="107">
        <f>J17</f>
        <v>500</v>
      </c>
      <c r="L17" s="107" t="s">
        <v>657</v>
      </c>
      <c r="M17" s="555"/>
      <c r="N17" s="556"/>
    </row>
    <row r="18" spans="1:39" s="68" customFormat="1" ht="34.5" customHeight="1" x14ac:dyDescent="0.25">
      <c r="A18" s="554" t="s">
        <v>373</v>
      </c>
      <c r="B18" s="107">
        <f>'[3]68,05,911 buoni pasto sms'!I90</f>
        <v>32957.723913043475</v>
      </c>
      <c r="C18" s="107">
        <f>B18</f>
        <v>32957.723913043475</v>
      </c>
      <c r="D18" s="107" t="s">
        <v>657</v>
      </c>
      <c r="E18" s="555"/>
      <c r="F18" s="107">
        <f>'[3]68,05,911 buoni pasto sms'!I100</f>
        <v>32957.723913043475</v>
      </c>
      <c r="G18" s="107">
        <f>F18</f>
        <v>32957.723913043475</v>
      </c>
      <c r="H18" s="107" t="s">
        <v>657</v>
      </c>
      <c r="I18" s="555"/>
      <c r="J18" s="107">
        <f>'[3]68,05,911 buoni pasto sms'!I110</f>
        <v>32957.723913043475</v>
      </c>
      <c r="K18" s="107">
        <f>J18</f>
        <v>32957.723913043475</v>
      </c>
      <c r="L18" s="107" t="s">
        <v>657</v>
      </c>
      <c r="M18" s="555"/>
      <c r="N18" s="556"/>
    </row>
    <row r="19" spans="1:39" s="68" customFormat="1" ht="15.75" x14ac:dyDescent="0.25">
      <c r="A19" s="554" t="s">
        <v>374</v>
      </c>
      <c r="B19" s="107">
        <f>'[3]68,05,912 MANUT.RIPARZ.SMS'!I58</f>
        <v>0</v>
      </c>
      <c r="C19" s="107"/>
      <c r="D19" s="107"/>
      <c r="E19" s="555"/>
      <c r="F19" s="107">
        <f>'[3]68,05,912 MANUT.RIPARZ.SMS'!I68</f>
        <v>0</v>
      </c>
      <c r="G19" s="107"/>
      <c r="H19" s="107"/>
      <c r="I19" s="555"/>
      <c r="J19" s="107">
        <f>'[3]68,05,912 MANUT.RIPARZ.SMS'!I78</f>
        <v>0</v>
      </c>
      <c r="K19" s="107"/>
      <c r="L19" s="107"/>
      <c r="M19" s="555"/>
      <c r="N19" s="556"/>
    </row>
    <row r="20" spans="1:39" s="68" customFormat="1" ht="15.75" x14ac:dyDescent="0.25">
      <c r="A20" s="554" t="s">
        <v>376</v>
      </c>
      <c r="B20" s="107">
        <f>'[3]68,05,914 visite mediche'!I81</f>
        <v>2000</v>
      </c>
      <c r="C20" s="107">
        <f>B20</f>
        <v>2000</v>
      </c>
      <c r="D20" s="107" t="s">
        <v>657</v>
      </c>
      <c r="E20" s="555"/>
      <c r="F20" s="107">
        <f>'[3]68,05,914 visite mediche'!I91</f>
        <v>2000</v>
      </c>
      <c r="G20" s="107">
        <f>F20</f>
        <v>2000</v>
      </c>
      <c r="H20" s="107" t="s">
        <v>657</v>
      </c>
      <c r="I20" s="555"/>
      <c r="J20" s="107">
        <f>'[3]68,05,914 visite mediche'!I101</f>
        <v>2000</v>
      </c>
      <c r="K20" s="107">
        <f>J20</f>
        <v>2000</v>
      </c>
      <c r="L20" s="107" t="s">
        <v>657</v>
      </c>
      <c r="M20" s="555"/>
      <c r="N20" s="556"/>
    </row>
    <row r="21" spans="1:39" s="68" customFormat="1" ht="36" customHeight="1" x14ac:dyDescent="0.25">
      <c r="A21" s="554" t="s">
        <v>377</v>
      </c>
      <c r="B21" s="107">
        <f>'[3]68,05,915 buste paga SMS '!I64</f>
        <v>8483.9130434782601</v>
      </c>
      <c r="C21" s="107">
        <f>B21</f>
        <v>8483.9130434782601</v>
      </c>
      <c r="D21" s="107" t="s">
        <v>657</v>
      </c>
      <c r="E21" s="555"/>
      <c r="F21" s="107">
        <f>'[3]68,05,915 buste paga SMS '!I74</f>
        <v>8483.9130434782601</v>
      </c>
      <c r="G21" s="107">
        <f>F21</f>
        <v>8483.9130434782601</v>
      </c>
      <c r="H21" s="107" t="s">
        <v>657</v>
      </c>
      <c r="I21" s="555"/>
      <c r="J21" s="107">
        <f>'[3]68,05,915 buste paga SMS '!I84</f>
        <v>8483.9130434782601</v>
      </c>
      <c r="K21" s="107">
        <f>J21</f>
        <v>8483.9130434782601</v>
      </c>
      <c r="L21" s="107" t="s">
        <v>657</v>
      </c>
      <c r="M21" s="555"/>
      <c r="N21" s="556"/>
    </row>
    <row r="22" spans="1:39" s="68" customFormat="1" ht="15.75" x14ac:dyDescent="0.25">
      <c r="A22" s="554" t="s">
        <v>918</v>
      </c>
      <c r="B22" s="107">
        <f>'[3]68,05,918 CONTR.MANUT.ANTINC.SM'!I63</f>
        <v>904.5454545454545</v>
      </c>
      <c r="C22" s="107">
        <f>B22</f>
        <v>904.5454545454545</v>
      </c>
      <c r="D22" s="107" t="s">
        <v>269</v>
      </c>
      <c r="E22" s="555"/>
      <c r="F22" s="107">
        <f>'[3]68,05,918 CONTR.MANUT.ANTINC.SM'!I73</f>
        <v>904.5454545454545</v>
      </c>
      <c r="G22" s="107">
        <f>F22</f>
        <v>904.5454545454545</v>
      </c>
      <c r="H22" s="107" t="s">
        <v>269</v>
      </c>
      <c r="I22" s="555"/>
      <c r="J22" s="107">
        <f>'[3]68,05,918 CONTR.MANUT.ANTINC.SM'!I83</f>
        <v>904.5454545454545</v>
      </c>
      <c r="K22" s="107">
        <f>J22</f>
        <v>904.5454545454545</v>
      </c>
      <c r="L22" s="107" t="s">
        <v>269</v>
      </c>
      <c r="M22" s="555"/>
      <c r="N22" s="556"/>
    </row>
    <row r="23" spans="1:39" ht="16.5" x14ac:dyDescent="0.3">
      <c r="A23" s="554" t="s">
        <v>379</v>
      </c>
      <c r="B23" s="109">
        <f>'[3]70,05,901- NOLEGGIO PC SILOG'!I91</f>
        <v>930</v>
      </c>
      <c r="C23" s="109">
        <f>B23</f>
        <v>930</v>
      </c>
      <c r="D23" s="109" t="s">
        <v>4</v>
      </c>
      <c r="E23" s="551"/>
      <c r="F23" s="109">
        <v>930</v>
      </c>
      <c r="G23" s="109">
        <f>F23</f>
        <v>930</v>
      </c>
      <c r="H23" s="109" t="s">
        <v>4</v>
      </c>
      <c r="I23" s="551"/>
      <c r="J23" s="109">
        <f>'[3]70,05,901- NOLEGGIO PC SILOG'!I111</f>
        <v>930</v>
      </c>
      <c r="K23" s="109">
        <f>J23</f>
        <v>930</v>
      </c>
      <c r="L23" s="109" t="s">
        <v>4</v>
      </c>
      <c r="M23" s="551"/>
    </row>
    <row r="24" spans="1:39" s="68" customFormat="1" ht="16.5" x14ac:dyDescent="0.3">
      <c r="A24" s="554"/>
      <c r="B24" s="109"/>
      <c r="C24" s="109"/>
      <c r="D24" s="109"/>
      <c r="E24" s="76"/>
      <c r="F24" s="109"/>
      <c r="G24" s="109"/>
      <c r="H24" s="109"/>
      <c r="I24" s="76"/>
      <c r="J24" s="109"/>
      <c r="K24" s="109"/>
      <c r="L24" s="109"/>
      <c r="M24" s="76"/>
      <c r="N24" s="556"/>
    </row>
    <row r="25" spans="1:39" ht="27" x14ac:dyDescent="0.3">
      <c r="A25" s="554" t="s">
        <v>380</v>
      </c>
      <c r="B25" s="131">
        <f>'[3]70,05,902- NOL.stamp.Centro uff'!I60</f>
        <v>450</v>
      </c>
      <c r="C25" s="109"/>
      <c r="D25" s="109"/>
      <c r="E25" s="551"/>
      <c r="F25" s="131">
        <f>'[3]70,05,902- NOL.stamp.Centro uff'!I70</f>
        <v>450</v>
      </c>
      <c r="G25" s="109"/>
      <c r="H25" s="109"/>
      <c r="I25" s="551"/>
      <c r="J25" s="131">
        <f>'[3]70,05,902- NOL.stamp.Centro uff'!I80</f>
        <v>450</v>
      </c>
      <c r="K25" s="109"/>
      <c r="L25" s="109"/>
      <c r="M25" s="551"/>
    </row>
    <row r="26" spans="1:39" s="68" customFormat="1" ht="15.75" x14ac:dyDescent="0.25">
      <c r="A26" s="554" t="s">
        <v>375</v>
      </c>
      <c r="B26" s="565">
        <f>'[3]68,05,913 SERVIZI COSTO COPIA S'!I59</f>
        <v>100</v>
      </c>
      <c r="C26" s="565">
        <f>SUM(B23:B26)</f>
        <v>1480</v>
      </c>
      <c r="D26" s="107" t="s">
        <v>3</v>
      </c>
      <c r="E26" s="555"/>
      <c r="F26" s="565">
        <f>'[3]68,05,913 SERVIZI COSTO COPIA S'!I69</f>
        <v>100</v>
      </c>
      <c r="G26" s="565">
        <f>SUM(F23:F26)</f>
        <v>1480</v>
      </c>
      <c r="H26" s="107" t="s">
        <v>3</v>
      </c>
      <c r="I26" s="555"/>
      <c r="J26" s="565">
        <f>'[3]68,05,913 SERVIZI COSTO COPIA S'!I79</f>
        <v>100</v>
      </c>
      <c r="K26" s="565">
        <f>SUM(J23:J26)</f>
        <v>1480</v>
      </c>
      <c r="L26" s="107" t="s">
        <v>3</v>
      </c>
      <c r="M26" s="555"/>
      <c r="N26" s="556"/>
    </row>
    <row r="27" spans="1:39" x14ac:dyDescent="0.25">
      <c r="C27" s="561">
        <f>SUM(C3:C26)</f>
        <v>99427.002411067195</v>
      </c>
      <c r="G27" s="561">
        <f>SUM(G3:G26)</f>
        <v>99427.002411067195</v>
      </c>
      <c r="K27" s="561">
        <f>SUM(K3:K26)</f>
        <v>99427.002411067195</v>
      </c>
    </row>
    <row r="29" spans="1:39" s="548" customFormat="1" x14ac:dyDescent="0.25">
      <c r="A29" s="559"/>
      <c r="B29" s="561"/>
      <c r="C29" s="561"/>
      <c r="D29" s="561"/>
      <c r="E29" s="560"/>
      <c r="F29" s="561"/>
      <c r="G29" s="561"/>
      <c r="H29" s="561"/>
      <c r="I29" s="560"/>
      <c r="J29" s="561"/>
      <c r="K29" s="561"/>
      <c r="L29" s="561"/>
      <c r="M29" s="5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row>
    <row r="31" spans="1:39" s="548" customFormat="1" x14ac:dyDescent="0.25">
      <c r="A31" s="562"/>
      <c r="B31" s="564"/>
      <c r="C31" s="564"/>
      <c r="D31" s="564"/>
      <c r="E31" s="563"/>
      <c r="F31" s="564"/>
      <c r="G31" s="564"/>
      <c r="H31" s="564"/>
      <c r="I31" s="563"/>
      <c r="J31" s="564"/>
      <c r="K31" s="564"/>
      <c r="L31" s="564"/>
      <c r="M31" s="563"/>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row>
    <row r="32" spans="1:39" s="548" customFormat="1" x14ac:dyDescent="0.25">
      <c r="A32" s="562"/>
      <c r="B32" s="564"/>
      <c r="C32" s="564"/>
      <c r="D32" s="564"/>
      <c r="E32" s="563"/>
      <c r="F32" s="564"/>
      <c r="G32" s="564"/>
      <c r="H32" s="564"/>
      <c r="I32" s="563"/>
      <c r="J32" s="564"/>
      <c r="K32" s="564"/>
      <c r="L32" s="564"/>
      <c r="M32" s="563"/>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1:39" s="548" customFormat="1" x14ac:dyDescent="0.25">
      <c r="A33" s="562"/>
      <c r="B33" s="564"/>
      <c r="C33" s="564"/>
      <c r="D33" s="564"/>
      <c r="E33" s="563"/>
      <c r="F33" s="564"/>
      <c r="G33" s="564"/>
      <c r="H33" s="564"/>
      <c r="I33" s="563"/>
      <c r="J33" s="564"/>
      <c r="K33" s="564"/>
      <c r="L33" s="564"/>
      <c r="M33" s="563"/>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row>
    <row r="34" spans="1:39" s="548" customFormat="1" x14ac:dyDescent="0.25">
      <c r="A34" s="562"/>
      <c r="B34" s="564"/>
      <c r="C34" s="564"/>
      <c r="D34" s="564"/>
      <c r="E34" s="563"/>
      <c r="F34" s="564"/>
      <c r="G34" s="564"/>
      <c r="H34" s="564"/>
      <c r="I34" s="563"/>
      <c r="J34" s="564"/>
      <c r="K34" s="564"/>
      <c r="L34" s="564"/>
      <c r="M34" s="563"/>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sheetData>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37</vt:i4>
      </vt:variant>
    </vt:vector>
  </HeadingPairs>
  <TitlesOfParts>
    <vt:vector size="62" baseType="lpstr">
      <vt:lpstr>Mobility servizi 24-26</vt:lpstr>
      <vt:lpstr> Mob.pian trie.servizi 24-25-26</vt:lpstr>
      <vt:lpstr>invest+lavor Mobility 24-26 mik</vt:lpstr>
      <vt:lpstr>Mob.pian trienn.lavori 24-25-26</vt:lpstr>
      <vt:lpstr>Tributi servizi 24-26</vt:lpstr>
      <vt:lpstr>Trib.piano trie.servizi 24-26</vt:lpstr>
      <vt:lpstr>Trib.invest.e lavori 24-26</vt:lpstr>
      <vt:lpstr>Tri.pian trienn.lavori 24-26</vt:lpstr>
      <vt:lpstr>SMS servizi 24-26</vt:lpstr>
      <vt:lpstr>SMS.piano trie.servizi 24-26</vt:lpstr>
      <vt:lpstr>SMS invest+lavori 24-26</vt:lpstr>
      <vt:lpstr>SMS.pian trienn.lavori 24-26</vt:lpstr>
      <vt:lpstr>Ostello servizi 24-26</vt:lpstr>
      <vt:lpstr>Ost.piano trie.servizi 24-26</vt:lpstr>
      <vt:lpstr>Ostel.invest+lavori 24-26</vt:lpstr>
      <vt:lpstr>Ost.pian trienn.lavori 24-26</vt:lpstr>
      <vt:lpstr>BAR servizi 24-26</vt:lpstr>
      <vt:lpstr>BAR.piano trie.servizi 24-26</vt:lpstr>
      <vt:lpstr>BAR invest+lavori 24-26</vt:lpstr>
      <vt:lpstr>BAR.pian trienn.lavori 24-26</vt:lpstr>
      <vt:lpstr>Bagni Pubbl. - servizi 24-26</vt:lpstr>
      <vt:lpstr>BAGNI.piano trie.servizi 24-26</vt:lpstr>
      <vt:lpstr>BAGNI PUB.INVEST+COSTI 24-26</vt:lpstr>
      <vt:lpstr>BAGNI.pian trienn.lavori 24-26</vt:lpstr>
      <vt:lpstr>PROG.TRIEN.SERVIZI 24-26</vt:lpstr>
      <vt:lpstr>' Mob.pian trie.servizi 24-25-26'!Area_stampa</vt:lpstr>
      <vt:lpstr>'BAGNI PUB.INVEST+COSTI 24-26'!Area_stampa</vt:lpstr>
      <vt:lpstr>'Bagni Pubbl. - servizi 24-26'!Area_stampa</vt:lpstr>
      <vt:lpstr>'BAGNI.pian trienn.lavori 24-26'!Area_stampa</vt:lpstr>
      <vt:lpstr>'BAGNI.piano trie.servizi 24-26'!Area_stampa</vt:lpstr>
      <vt:lpstr>'BAR invest+lavori 24-26'!Area_stampa</vt:lpstr>
      <vt:lpstr>'BAR servizi 24-26'!Area_stampa</vt:lpstr>
      <vt:lpstr>'BAR.pian trienn.lavori 24-26'!Area_stampa</vt:lpstr>
      <vt:lpstr>'BAR.piano trie.servizi 24-26'!Area_stampa</vt:lpstr>
      <vt:lpstr>'invest+lavor Mobility 24-26 mik'!Area_stampa</vt:lpstr>
      <vt:lpstr>'Mob.pian trienn.lavori 24-25-26'!Area_stampa</vt:lpstr>
      <vt:lpstr>'Mobility servizi 24-26'!Area_stampa</vt:lpstr>
      <vt:lpstr>'Ost.pian trienn.lavori 24-26'!Area_stampa</vt:lpstr>
      <vt:lpstr>'Ost.piano trie.servizi 24-26'!Area_stampa</vt:lpstr>
      <vt:lpstr>'Ostel.invest+lavori 24-26'!Area_stampa</vt:lpstr>
      <vt:lpstr>'Ostello servizi 24-26'!Area_stampa</vt:lpstr>
      <vt:lpstr>'PROG.TRIEN.SERVIZI 24-26'!Area_stampa</vt:lpstr>
      <vt:lpstr>'SMS invest+lavori 24-26'!Area_stampa</vt:lpstr>
      <vt:lpstr>'SMS servizi 24-26'!Area_stampa</vt:lpstr>
      <vt:lpstr>'SMS.pian trienn.lavori 24-26'!Area_stampa</vt:lpstr>
      <vt:lpstr>'SMS.piano trie.servizi 24-26'!Area_stampa</vt:lpstr>
      <vt:lpstr>'Tri.pian trienn.lavori 24-26'!Area_stampa</vt:lpstr>
      <vt:lpstr>'Trib.invest.e lavori 24-26'!Area_stampa</vt:lpstr>
      <vt:lpstr>'Trib.piano trie.servizi 24-26'!Area_stampa</vt:lpstr>
      <vt:lpstr>'Tributi servizi 24-26'!Area_stampa</vt:lpstr>
      <vt:lpstr>'BAGNI PUB.INVEST+COSTI 24-26'!Titoli_stampa</vt:lpstr>
      <vt:lpstr>'Bagni Pubbl. - servizi 24-26'!Titoli_stampa</vt:lpstr>
      <vt:lpstr>'BAR invest+lavori 24-26'!Titoli_stampa</vt:lpstr>
      <vt:lpstr>'BAR servizi 24-26'!Titoli_stampa</vt:lpstr>
      <vt:lpstr>'invest+lavor Mobility 24-26 mik'!Titoli_stampa</vt:lpstr>
      <vt:lpstr>'Mobility servizi 24-26'!Titoli_stampa</vt:lpstr>
      <vt:lpstr>'Ostel.invest+lavori 24-26'!Titoli_stampa</vt:lpstr>
      <vt:lpstr>'Ostello servizi 24-26'!Titoli_stampa</vt:lpstr>
      <vt:lpstr>'SMS invest+lavori 24-26'!Titoli_stampa</vt:lpstr>
      <vt:lpstr>'SMS servizi 24-26'!Titoli_stampa</vt:lpstr>
      <vt:lpstr>'Trib.invest.e lavori 24-26'!Titoli_stampa</vt:lpstr>
      <vt:lpstr>'Tributi servizi 24-26'!Titoli_stampa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 bagnacci</dc:creator>
  <cp:lastModifiedBy>sabrina.muzzi</cp:lastModifiedBy>
  <cp:lastPrinted>2024-03-20T11:35:43Z</cp:lastPrinted>
  <dcterms:created xsi:type="dcterms:W3CDTF">2015-06-05T18:19:34Z</dcterms:created>
  <dcterms:modified xsi:type="dcterms:W3CDTF">2024-03-20T11:38:53Z</dcterms:modified>
</cp:coreProperties>
</file>